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updateLinks="never" codeName="DieseArbeitsmappe"/>
  <bookViews>
    <workbookView xWindow="19185" yWindow="-15" windowWidth="19230" windowHeight="18240" tabRatio="918"/>
  </bookViews>
  <sheets>
    <sheet name="Lohnabrechnung 2019" sheetId="1" r:id="rId1"/>
    <sheet name="Abzüge 2019" sheetId="2" r:id="rId2"/>
    <sheet name="Q-Steuer AB LU" sheetId="6" r:id="rId3"/>
    <sheet name="Q-Steuer C LU" sheetId="7" r:id="rId4"/>
  </sheets>
  <definedNames>
    <definedName name="_xlnm.Print_Area" localSheetId="1">'Abzüge 2019'!$A$1:$H$73</definedName>
    <definedName name="_xlnm.Print_Area" localSheetId="0">'Lohnabrechnung 2019'!$A$1:$M$83</definedName>
    <definedName name="_xlnm.Print_Area" localSheetId="2">'Q-Steuer AB LU'!$A$1:$K$62</definedName>
    <definedName name="_xlnm.Print_Area" localSheetId="3">'Q-Steuer C LU'!$A$1:$K$62</definedName>
    <definedName name="Z_6F6DCE0F_E71E_4F38_8193_770CB35A179C_.wvu.PrintArea" localSheetId="1" hidden="1">'Abzüge 2019'!$A$1:$H$67</definedName>
    <definedName name="Z_6F6DCE0F_E71E_4F38_8193_770CB35A179C_.wvu.PrintArea" localSheetId="0" hidden="1">'Lohnabrechnung 2019'!$A$1:$M$53</definedName>
    <definedName name="Z_6F6DCE0F_E71E_4F38_8193_770CB35A179C_.wvu.Rows" localSheetId="0" hidden="1">'Lohnabrechnung 2019'!$1:$1</definedName>
    <definedName name="Z_EBE53AB0_87F1_4DBA_A02C_580CCD18D9B1_.wvu.PrintArea" localSheetId="1" hidden="1">'Abzüge 2019'!$A$1:$H$69</definedName>
    <definedName name="Z_EBE53AB0_87F1_4DBA_A02C_580CCD18D9B1_.wvu.PrintArea" localSheetId="0" hidden="1">'Lohnabrechnung 2019'!$A$1:$M$53</definedName>
    <definedName name="Z_EBE53AB0_87F1_4DBA_A02C_580CCD18D9B1_.wvu.Rows" localSheetId="0" hidden="1">'Lohnabrechnung 2019'!$1:$1</definedName>
  </definedNames>
  <calcPr calcId="145621"/>
  <customWorkbookViews>
    <customWorkbookView name="Ssibille Burri - Persönliche Ansicht" guid="{6F6DCE0F-E71E-4F38-8193-770CB35A179C}" mergeInterval="0" personalView="1" maximized="1" xWindow="1" yWindow="1" windowWidth="1916" windowHeight="915" tabRatio="918" activeSheetId="2"/>
    <customWorkbookView name="Werner Hüsler - Persönliche Ansicht" guid="{EBE53AB0-87F1-4DBA-A02C-580CCD18D9B1}" mergeInterval="0" personalView="1" maximized="1" windowWidth="1276" windowHeight="852" tabRatio="918" activeSheetId="3" showStatusbar="0"/>
  </customWorkbookViews>
</workbook>
</file>

<file path=xl/calcChain.xml><?xml version="1.0" encoding="utf-8"?>
<calcChain xmlns="http://schemas.openxmlformats.org/spreadsheetml/2006/main">
  <c r="L76" i="1" l="1"/>
  <c r="L74" i="1"/>
  <c r="H76" i="1"/>
  <c r="H74" i="1"/>
  <c r="K68" i="1" l="1"/>
  <c r="D68" i="1" l="1"/>
  <c r="K69" i="1"/>
  <c r="M17" i="1" l="1"/>
  <c r="I54" i="2" l="1"/>
  <c r="I53" i="2"/>
  <c r="D53" i="2"/>
  <c r="I52" i="2"/>
  <c r="D52" i="2"/>
  <c r="I51" i="2"/>
  <c r="D51" i="2"/>
  <c r="I50" i="2"/>
  <c r="D50" i="2"/>
  <c r="B50" i="2"/>
  <c r="B51" i="2" s="1"/>
  <c r="I49" i="2"/>
  <c r="D49" i="2"/>
  <c r="I46" i="2"/>
  <c r="B46" i="2"/>
  <c r="I45" i="2"/>
  <c r="B45" i="2"/>
  <c r="I44" i="2"/>
  <c r="I43" i="2"/>
  <c r="I42" i="2"/>
  <c r="B42" i="2"/>
  <c r="I41" i="2"/>
  <c r="B41" i="2"/>
  <c r="L33" i="2"/>
  <c r="K33" i="2"/>
  <c r="J33" i="2"/>
  <c r="I33" i="2"/>
  <c r="L32" i="2"/>
  <c r="K32" i="2"/>
  <c r="J32" i="2"/>
  <c r="I32" i="2"/>
  <c r="L31" i="2"/>
  <c r="K31" i="2"/>
  <c r="J31" i="2"/>
  <c r="I31" i="2"/>
  <c r="D18" i="2"/>
  <c r="H17" i="2"/>
  <c r="H13" i="2"/>
  <c r="H12" i="2"/>
  <c r="H18" i="2" s="1"/>
  <c r="H8" i="2"/>
  <c r="H7" i="2"/>
  <c r="H6" i="2"/>
  <c r="D5" i="2"/>
  <c r="H5" i="2" s="1"/>
  <c r="H4" i="2"/>
  <c r="D9" i="2" l="1"/>
  <c r="H9" i="2" s="1"/>
  <c r="M51" i="1" l="1"/>
  <c r="H43" i="1"/>
  <c r="E78" i="1" l="1"/>
  <c r="L46" i="1"/>
  <c r="K70" i="1" l="1"/>
  <c r="M21" i="1"/>
  <c r="M13" i="1"/>
  <c r="M11" i="1"/>
  <c r="O11" i="1" s="1"/>
  <c r="E19" i="1"/>
  <c r="M34" i="1"/>
  <c r="M36" i="1"/>
  <c r="O19" i="1"/>
  <c r="M44" i="1"/>
  <c r="G45" i="1"/>
  <c r="G48" i="1"/>
  <c r="H49" i="1"/>
  <c r="M52" i="1"/>
  <c r="M39" i="1" l="1"/>
  <c r="M35" i="1"/>
  <c r="E31" i="1"/>
  <c r="M37" i="1" s="1"/>
  <c r="N38" i="1" l="1"/>
  <c r="M38" i="1" s="1"/>
  <c r="H47" i="1"/>
  <c r="M29" i="1"/>
  <c r="M40" i="1" l="1"/>
  <c r="H41" i="1" l="1"/>
  <c r="M31" i="1"/>
  <c r="O9" i="1"/>
  <c r="O13" i="1" s="1"/>
  <c r="O15" i="1" s="1"/>
  <c r="O17" i="1" s="1"/>
  <c r="O21" i="1" s="1"/>
  <c r="O23" i="1" s="1"/>
  <c r="O25" i="1" s="1"/>
  <c r="M45" i="1"/>
  <c r="H45" i="1" s="1"/>
  <c r="H48" i="1"/>
  <c r="H44" i="1"/>
  <c r="H42" i="1"/>
  <c r="M49" i="1" l="1"/>
  <c r="M50" i="1" s="1"/>
  <c r="M53" i="1" s="1"/>
</calcChain>
</file>

<file path=xl/comments1.xml><?xml version="1.0" encoding="utf-8"?>
<comments xmlns="http://schemas.openxmlformats.org/spreadsheetml/2006/main">
  <authors>
    <author>Werner Hüsler</author>
  </authors>
  <commentList>
    <comment ref="M11" authorId="0">
      <text>
        <r>
          <rPr>
            <b/>
            <sz val="8"/>
            <color indexed="81"/>
            <rFont val="Tahoma"/>
            <family val="2"/>
          </rPr>
          <t>Siehe Blatt Abzüge</t>
        </r>
      </text>
    </comment>
    <comment ref="E13" authorId="0">
      <text>
        <r>
          <rPr>
            <sz val="8"/>
            <color indexed="81"/>
            <rFont val="Tahoma"/>
            <family val="2"/>
          </rPr>
          <t>Bei vollem Monat immer 30</t>
        </r>
      </text>
    </comment>
    <comment ref="M15" authorId="0">
      <text>
        <r>
          <rPr>
            <b/>
            <sz val="8"/>
            <color indexed="81"/>
            <rFont val="Tahoma"/>
            <family val="2"/>
          </rPr>
          <t>Prämie Krankenkasse</t>
        </r>
        <r>
          <rPr>
            <sz val="8"/>
            <color indexed="81"/>
            <rFont val="Tahoma"/>
            <family val="2"/>
          </rPr>
          <t xml:space="preserve">
(Vorschlag Agrisano siehe Blatt Abzüge)
</t>
        </r>
        <r>
          <rPr>
            <sz val="6"/>
            <color indexed="81"/>
            <rFont val="Tahoma"/>
            <family val="2"/>
          </rPr>
          <t>Bei untermonatigem Arbeitsverhältnis anteilsmässig (Beschäftigungstage x Tagesprämie)</t>
        </r>
      </text>
    </comment>
    <comment ref="E17" authorId="0">
      <text>
        <r>
          <rPr>
            <sz val="8"/>
            <color indexed="81"/>
            <rFont val="Tahoma"/>
            <family val="2"/>
          </rPr>
          <t>Wenn ja, dann Wert Überzeit-Pauschale einsetzen. Entspricht 36 Stunden per Monat.</t>
        </r>
      </text>
    </comment>
    <comment ref="M17" authorId="0">
      <text>
        <r>
          <rPr>
            <b/>
            <sz val="8"/>
            <color indexed="81"/>
            <rFont val="Tahoma"/>
            <family val="2"/>
          </rPr>
          <t>Gemäss Angabe Versicherer</t>
        </r>
        <r>
          <rPr>
            <sz val="8"/>
            <color indexed="81"/>
            <rFont val="Tahoma"/>
            <family val="2"/>
          </rPr>
          <t xml:space="preserve">
(Globalversicherung: siehe Blatt Abzüge)</t>
        </r>
      </text>
    </comment>
    <comment ref="E19" authorId="0">
      <text>
        <r>
          <rPr>
            <sz val="8"/>
            <color indexed="81"/>
            <rFont val="Tahoma"/>
            <family val="2"/>
          </rPr>
          <t>Nicht bezogene Naturalleistungen sind zurück zu erstatten</t>
        </r>
      </text>
    </comment>
    <comment ref="M19" authorId="0">
      <text>
        <r>
          <rPr>
            <b/>
            <sz val="8"/>
            <color indexed="81"/>
            <rFont val="Tahoma"/>
            <family val="2"/>
          </rPr>
          <t>Gemäss Angaben Versicherer</t>
        </r>
        <r>
          <rPr>
            <sz val="8"/>
            <color indexed="81"/>
            <rFont val="Tahoma"/>
            <family val="2"/>
          </rPr>
          <t xml:space="preserve">
(Globalversicherung: gemäss Blatt Abzüge)</t>
        </r>
      </text>
    </comment>
    <comment ref="E21" authorId="0">
      <text>
        <r>
          <rPr>
            <sz val="8"/>
            <color indexed="81"/>
            <rFont val="Tahoma"/>
            <family val="2"/>
          </rPr>
          <t>4 Wochen Ferien &gt; 8.33%
5 Wochen Ferien &gt; 10.64%
6 Wochen Ferien &gt; 13.04%</t>
        </r>
      </text>
    </comment>
    <comment ref="M21" authorId="0">
      <text>
        <r>
          <rPr>
            <b/>
            <sz val="8"/>
            <color indexed="81"/>
            <rFont val="Tahoma"/>
            <family val="2"/>
          </rPr>
          <t>Gemäss Angabe Versicherer</t>
        </r>
        <r>
          <rPr>
            <sz val="8"/>
            <color indexed="81"/>
            <rFont val="Tahoma"/>
            <family val="2"/>
          </rPr>
          <t xml:space="preserve">
(Globalversicherung: gemäss Blatt Abzüge)</t>
        </r>
      </text>
    </comment>
    <comment ref="E23" authorId="0">
      <text>
        <r>
          <rPr>
            <sz val="8"/>
            <color indexed="81"/>
            <rFont val="Tahoma"/>
            <family val="2"/>
          </rPr>
          <t>Wenn pauschale Ferienentschädigung (1),
dann kein Eintrag.</t>
        </r>
      </text>
    </comment>
    <comment ref="M23" authorId="0">
      <text>
        <r>
          <rPr>
            <b/>
            <sz val="8"/>
            <color indexed="81"/>
            <rFont val="Tahoma"/>
            <family val="2"/>
          </rPr>
          <t xml:space="preserve">sofern vereinbart
</t>
        </r>
        <r>
          <rPr>
            <sz val="8"/>
            <color indexed="81"/>
            <rFont val="Tahoma"/>
            <family val="2"/>
          </rPr>
          <t>Prämie 2016 Fr. 5.40/Mt</t>
        </r>
      </text>
    </comment>
    <comment ref="E25" authorId="0">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M25" authorId="0">
      <text>
        <r>
          <rPr>
            <sz val="8"/>
            <color indexed="81"/>
            <rFont val="Tahoma"/>
            <family val="2"/>
          </rPr>
          <t>Für ausländische Arbeitnehmende mit Bewilligung L + B wirksam.
lt. Tabelle kantonale
Quellensteuer oder entsprechend dem Lohnabrechnungs-Beispiel LBV.</t>
        </r>
      </text>
    </comment>
    <comment ref="E27" authorId="0">
      <text>
        <r>
          <rPr>
            <b/>
            <sz val="8"/>
            <color indexed="81"/>
            <rFont val="Tahoma"/>
            <family val="2"/>
          </rPr>
          <t>Spesen-Entschädigung:</t>
        </r>
        <r>
          <rPr>
            <b/>
            <sz val="8"/>
            <color indexed="81"/>
            <rFont val="Tahoma"/>
            <family val="2"/>
          </rPr>
          <t xml:space="preserve"> </t>
        </r>
        <r>
          <rPr>
            <sz val="8"/>
            <color indexed="81"/>
            <rFont val="Tahoma"/>
            <family val="2"/>
          </rPr>
          <t>Nicht bezogene Naturalleistungen infolge Freizeit oder Ferien sind zurück zu erstatten.</t>
        </r>
      </text>
    </comment>
    <comment ref="E29" authorId="0">
      <text>
        <r>
          <rPr>
            <sz val="8"/>
            <color indexed="81"/>
            <rFont val="Tahoma"/>
            <family val="2"/>
          </rPr>
          <t xml:space="preserve">Hier Anzahl Überstunden eingetragen, welche entschädigt werden </t>
        </r>
      </text>
    </comment>
    <comment ref="M29" authorId="0">
      <text>
        <r>
          <rPr>
            <sz val="8"/>
            <color indexed="81"/>
            <rFont val="Tahoma"/>
            <family val="2"/>
          </rPr>
          <t xml:space="preserve">Entspricht 36 Überstunden je Monat
</t>
        </r>
      </text>
    </comment>
    <comment ref="B57" authorId="0">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F68" authorId="0">
      <text>
        <r>
          <rPr>
            <b/>
            <sz val="9"/>
            <color indexed="81"/>
            <rFont val="Tahoma"/>
            <family val="2"/>
          </rPr>
          <t>Siehe SOLL-Stundentabelle auf www.luzernerbauern.ch</t>
        </r>
        <r>
          <rPr>
            <sz val="9"/>
            <color indexed="81"/>
            <rFont val="Tahoma"/>
            <family val="2"/>
          </rPr>
          <t xml:space="preserve">
</t>
        </r>
      </text>
    </comment>
    <comment ref="F69" authorId="0">
      <text>
        <r>
          <rPr>
            <b/>
            <sz val="9"/>
            <color indexed="81"/>
            <rFont val="Tahoma"/>
            <family val="2"/>
          </rPr>
          <t>Übertrag Saldo Vormonat wenn Stunden-Guthaben Arbeitnehmer</t>
        </r>
      </text>
    </comment>
    <comment ref="F70" authorId="0">
      <text>
        <r>
          <rPr>
            <b/>
            <sz val="9"/>
            <color indexed="81"/>
            <rFont val="Tahoma"/>
            <family val="2"/>
          </rPr>
          <t>Übertrag Saldo Vormonat wenn Stunden-Guthaben Arbeitgeber</t>
        </r>
      </text>
    </comment>
    <comment ref="C74" authorId="0">
      <text>
        <r>
          <rPr>
            <b/>
            <sz val="9"/>
            <color indexed="81"/>
            <rFont val="Tahoma"/>
            <family val="2"/>
          </rPr>
          <t>Je Wochenende 1.5 Tage
bei 100% Beschäftigung</t>
        </r>
      </text>
    </comment>
    <comment ref="F74" authorId="0">
      <text>
        <r>
          <rPr>
            <b/>
            <sz val="9"/>
            <color indexed="81"/>
            <rFont val="Tahoma"/>
            <family val="2"/>
          </rPr>
          <t>Saldo Vormonat übertragen</t>
        </r>
      </text>
    </comment>
    <comment ref="C76" authorId="0">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76" authorId="0">
      <text>
        <r>
          <rPr>
            <b/>
            <sz val="9"/>
            <color indexed="81"/>
            <rFont val="Tahoma"/>
            <family val="2"/>
          </rPr>
          <t>Saldo Vormonat übertragen</t>
        </r>
      </text>
    </comment>
  </commentList>
</comments>
</file>

<file path=xl/comments2.xml><?xml version="1.0" encoding="utf-8"?>
<comments xmlns="http://schemas.openxmlformats.org/spreadsheetml/2006/main">
  <authors>
    <author>Werner Hüsler</author>
  </authors>
  <commentList>
    <comment ref="M1" authorId="0">
      <text>
        <r>
          <rPr>
            <b/>
            <sz val="9"/>
            <color indexed="81"/>
            <rFont val="Tahoma"/>
            <charset val="1"/>
          </rPr>
          <t>Link Quellensteuer AB Kanton Luzern</t>
        </r>
        <r>
          <rPr>
            <sz val="9"/>
            <color indexed="81"/>
            <rFont val="Tahoma"/>
            <charset val="1"/>
          </rPr>
          <t xml:space="preserve">
</t>
        </r>
      </text>
    </comment>
  </commentList>
</comments>
</file>

<file path=xl/comments3.xml><?xml version="1.0" encoding="utf-8"?>
<comments xmlns="http://schemas.openxmlformats.org/spreadsheetml/2006/main">
  <authors>
    <author>Werner Hüsler</author>
  </authors>
  <commentList>
    <comment ref="M1" authorId="0">
      <text>
        <r>
          <rPr>
            <b/>
            <sz val="9"/>
            <color indexed="81"/>
            <rFont val="Tahoma"/>
            <charset val="1"/>
          </rPr>
          <t>Link Quellensteuer C Kanton Luzern</t>
        </r>
      </text>
    </comment>
  </commentList>
</comments>
</file>

<file path=xl/sharedStrings.xml><?xml version="1.0" encoding="utf-8"?>
<sst xmlns="http://schemas.openxmlformats.org/spreadsheetml/2006/main" count="377" uniqueCount="203">
  <si>
    <t>Ferienpauschale</t>
  </si>
  <si>
    <r>
      <t>Kinder/Familienzulagen</t>
    </r>
    <r>
      <rPr>
        <sz val="8.5"/>
        <rFont val="Arial"/>
        <family val="2"/>
      </rPr>
      <t xml:space="preserve"> (Quellensteuerpflichtig)</t>
    </r>
  </si>
  <si>
    <t>Ort/Datum</t>
  </si>
  <si>
    <t>Versicherungsberatung des Luz. Bäuerinnen- und  Bauernverbandes.</t>
  </si>
  <si>
    <t>Hinweis für Arbeitgeber von ausländischen Arbeitnehmer</t>
  </si>
  <si>
    <t>Bruttolohn Mt.</t>
  </si>
  <si>
    <t>%</t>
  </si>
  <si>
    <t>Wichtig:</t>
  </si>
  <si>
    <t>- Die Quellensteuer ist durch den Arbeitgeber quartalsweise mit der kant. Quellensteuerverwaltung abzurechnen</t>
  </si>
  <si>
    <t>- Für verspätet abgerechnete Quellensteuern wird dem abrechnenden Arbeitgeber Verzugszins belastet</t>
  </si>
  <si>
    <t>Abrechnung:</t>
  </si>
  <si>
    <t>- Kinder- und Haushaltszulagen sowie allfällige Ferienentschädigungen sind Quellensteuerpflichtig</t>
  </si>
  <si>
    <t>Barlohn</t>
  </si>
  <si>
    <t>Naturallohn</t>
  </si>
  <si>
    <t>Überzeitpauschale</t>
  </si>
  <si>
    <t>Überstundenentschädigung</t>
  </si>
  <si>
    <t>Ferienentschädigung</t>
  </si>
  <si>
    <t>BRUTTO-LOHN</t>
  </si>
  <si>
    <t>Abzüge:</t>
  </si>
  <si>
    <t>AHV-IV-EO-ALV</t>
  </si>
  <si>
    <t>NBU</t>
  </si>
  <si>
    <t>Krankenpflege</t>
  </si>
  <si>
    <t>Krankentaggeld</t>
  </si>
  <si>
    <t>BVG</t>
  </si>
  <si>
    <t>Quellensteuer</t>
  </si>
  <si>
    <t>Vorschuss</t>
  </si>
  <si>
    <t>NETTO-LOHN</t>
  </si>
  <si>
    <t>Spesen-/Reiseentschädigung</t>
  </si>
  <si>
    <t>TOTAL AUSZAHLUNG</t>
  </si>
  <si>
    <t>von</t>
  </si>
  <si>
    <t>bis</t>
  </si>
  <si>
    <t>NATURALLOHN</t>
  </si>
  <si>
    <t>VERSICHERUNGEN</t>
  </si>
  <si>
    <t>Kt. Luzern I</t>
  </si>
  <si>
    <t>Kt. Luzern II</t>
  </si>
  <si>
    <t>Kt. Luzern III</t>
  </si>
  <si>
    <t>Kt. Zug</t>
  </si>
  <si>
    <t>übrige Gemeinden</t>
  </si>
  <si>
    <t>Beiträge in % des koordinierten Lohnes (Plan A)</t>
  </si>
  <si>
    <t>Jahrgang</t>
  </si>
  <si>
    <t>Prämie 100%</t>
  </si>
  <si>
    <t>Prämie AN</t>
  </si>
  <si>
    <t>Männer</t>
  </si>
  <si>
    <t>Frauen</t>
  </si>
  <si>
    <t>KRANKENPFLEGE</t>
  </si>
  <si>
    <t>Total Verpflegung und Unterkunft je Monat</t>
  </si>
  <si>
    <t>Talgebiet</t>
  </si>
  <si>
    <t>Berggebiet</t>
  </si>
  <si>
    <t>Haushaltszulage</t>
  </si>
  <si>
    <t>Logis</t>
  </si>
  <si>
    <t>Verpflegung (ganzer Tag)</t>
  </si>
  <si>
    <t>Prämie AG</t>
  </si>
  <si>
    <t>Altersklasse</t>
  </si>
  <si>
    <t>Stadt Luzern / Ebikon</t>
  </si>
  <si>
    <t>Horw / Kriens / Littau</t>
  </si>
  <si>
    <t>Emmen</t>
  </si>
  <si>
    <t>Dierikon / Malters / Meggen</t>
  </si>
  <si>
    <t>Adligenswil / Buchrain</t>
  </si>
  <si>
    <t>Meierskappel / Root / Eich</t>
  </si>
  <si>
    <t>Udligenswil / Rothenburg</t>
  </si>
  <si>
    <t>Werthenstein / Neuenkirch</t>
  </si>
  <si>
    <t>Nottwil / Oberkirch / Schenkon</t>
  </si>
  <si>
    <t>Sempach / Sursee / Wolhusen</t>
  </si>
  <si>
    <t>Ruswil / Schwarzenberg</t>
  </si>
  <si>
    <t>(Basis: Globalversicherung LBV, Grundversicherung + AgriSpezial,</t>
  </si>
  <si>
    <t>-</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</si>
  <si>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</si>
  <si>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</si>
  <si>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</si>
  <si>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</si>
  <si>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</si>
  <si>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</si>
  <si>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</si>
  <si>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</si>
  <si>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</si>
  <si>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</si>
  <si>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</si>
  <si>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</si>
  <si>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AHV-IV-EO-ALV </t>
  </si>
  <si>
    <t xml:space="preserve">Krankentaggeld AN-Anteil </t>
  </si>
  <si>
    <t xml:space="preserve">Nichtbetriebs-Unfall </t>
  </si>
  <si>
    <t xml:space="preserve">Quellensteuer </t>
  </si>
  <si>
    <t xml:space="preserve">Vorschuss </t>
  </si>
  <si>
    <t xml:space="preserve">BVG / Pensionskasse </t>
  </si>
  <si>
    <t xml:space="preserve">Koordinations Abzug </t>
  </si>
  <si>
    <t xml:space="preserve">Geburtsdatum AN </t>
  </si>
  <si>
    <t xml:space="preserve">Pensum in % </t>
  </si>
  <si>
    <t xml:space="preserve">Quellensteuer verechenbarer Betrag </t>
  </si>
  <si>
    <t xml:space="preserve">Überzeitpauschale </t>
  </si>
  <si>
    <t xml:space="preserve">Barlohn </t>
  </si>
  <si>
    <t xml:space="preserve">Naturallohn </t>
  </si>
  <si>
    <t xml:space="preserve">Beschäftigungstage </t>
  </si>
  <si>
    <t xml:space="preserve">von / bis </t>
  </si>
  <si>
    <t xml:space="preserve">Monat </t>
  </si>
  <si>
    <t xml:space="preserve"> Arbeitnehmer </t>
  </si>
  <si>
    <t xml:space="preserve"> Arbeitgeber </t>
  </si>
  <si>
    <t xml:space="preserve">Ferienentschädigung 2 / Tage </t>
  </si>
  <si>
    <t xml:space="preserve">Anzahl Überstunden </t>
  </si>
  <si>
    <t xml:space="preserve">Pauschale Ferienentschädigung 1 / % </t>
  </si>
  <si>
    <t>Arbeitnehmer</t>
  </si>
  <si>
    <t>Arbeitgeber</t>
  </si>
  <si>
    <t>Versicherung für nichterwerbstätigen Familienangehörigen im Heimatland</t>
  </si>
  <si>
    <t xml:space="preserve">pro Tag </t>
  </si>
  <si>
    <t xml:space="preserve">pro Monat </t>
  </si>
  <si>
    <t>Total abzugsberechtigt exklusive BVG</t>
  </si>
  <si>
    <t>Name/Vorname/Adresse</t>
  </si>
  <si>
    <t>Name/Vorname</t>
  </si>
  <si>
    <t>Januar</t>
  </si>
  <si>
    <t xml:space="preserve">Spesenentschädigung </t>
  </si>
  <si>
    <t>Bemerkungen</t>
  </si>
  <si>
    <t>Stunden</t>
  </si>
  <si>
    <t>keine</t>
  </si>
  <si>
    <t>Die Kinder- und Haushaltszulagen sind dem Arbeitnehmer zusammen mit dem Lohn auszubezahlen. Wir empfehlen die Bestätigung der Bezugsberechtigung durch die Ausgleichskasse abzuwarten.</t>
  </si>
  <si>
    <t xml:space="preserve"> 3101  </t>
  </si>
  <si>
    <t xml:space="preserve"> 3151  </t>
  </si>
  <si>
    <t xml:space="preserve"> 4700</t>
  </si>
  <si>
    <t xml:space="preserve"> 4750</t>
  </si>
  <si>
    <t xml:space="preserve"> 4800</t>
  </si>
  <si>
    <t>Prämie je Tag</t>
  </si>
  <si>
    <t xml:space="preserve">Krankenpflege Prämie </t>
  </si>
  <si>
    <t xml:space="preserve">Privathaftpflichtversicherung für ausländische Angestellte </t>
  </si>
  <si>
    <t xml:space="preserve">- kommt die/der Ehepartner/in im Heimatland einem Erwerb nach, wird der C-Tarif (Doppelverdiener/in) wirksam </t>
  </si>
  <si>
    <t>- Für geschiedene Erwerbstätige gilt der Tarif A   /   - Für alleinerziehende Erwerbstätige gilt der Tarif HY</t>
  </si>
  <si>
    <t>Der im Lohnabrechnungsbeispiel verwendete Quellensteuer-Satz ist nicht verbindlich. Verbindlich sind die Angaben der Quellensteuer LU.</t>
  </si>
  <si>
    <t>C0Y</t>
  </si>
  <si>
    <t>C1Y</t>
  </si>
  <si>
    <t>C2Y</t>
  </si>
  <si>
    <t>C3Y</t>
  </si>
  <si>
    <t>C4Y</t>
  </si>
  <si>
    <t>C5Y</t>
  </si>
  <si>
    <t>C6Y</t>
  </si>
  <si>
    <t>A0Y</t>
  </si>
  <si>
    <t>B0Y</t>
  </si>
  <si>
    <t>B1Y</t>
  </si>
  <si>
    <t>B2Y</t>
  </si>
  <si>
    <t>B3Y</t>
  </si>
  <si>
    <t>B4Y</t>
  </si>
  <si>
    <t>B5Y</t>
  </si>
  <si>
    <t xml:space="preserve">Haushalts- u. Familienzulage </t>
  </si>
  <si>
    <t>Privathaftplichtversicherung für ausländische Angestellte (empfohlen)</t>
  </si>
  <si>
    <t>Empfohlen ist für ausländische Angestelle der Abschluss einer Privathaftpflichtversicherung. Die Prämie geht zu Lasten des Arbeitnehmers. Bei Anschluss an die Globalversicherung kann die Deckung der Privathaftpflicht kostengünstig eingeschlossen werden (Fr. 5.40/Mt.)</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</si>
  <si>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</si>
  <si>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</si>
  <si>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</si>
  <si>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</si>
  <si>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</si>
  <si>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</si>
  <si>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 xml:space="preserve">Berufsunfall </t>
    </r>
    <r>
      <rPr>
        <sz val="9"/>
        <rFont val="Arial"/>
        <family val="2"/>
      </rPr>
      <t>(bis SFr. 99'999 Lohnsumme pro Betrieb)</t>
    </r>
  </si>
  <si>
    <r>
      <t>·</t>
    </r>
    <r>
      <rPr>
        <sz val="7"/>
        <rFont val="Arial"/>
        <family val="2"/>
      </rPr>
      <t xml:space="preserve">       </t>
    </r>
    <r>
      <rPr>
        <b/>
        <sz val="11"/>
        <rFont val="Arial"/>
        <family val="2"/>
      </rPr>
      <t>Nichtbetriebsunfall</t>
    </r>
  </si>
  <si>
    <r>
      <t>·</t>
    </r>
    <r>
      <rPr>
        <sz val="7"/>
        <rFont val="Arial"/>
        <family val="2"/>
      </rPr>
      <t xml:space="preserve">       </t>
    </r>
    <r>
      <rPr>
        <b/>
        <sz val="11"/>
        <rFont val="Arial"/>
        <family val="2"/>
      </rPr>
      <t xml:space="preserve">Krankentaggeld </t>
    </r>
    <r>
      <rPr>
        <sz val="11"/>
        <rFont val="Arial"/>
        <family val="2"/>
      </rPr>
      <t>(Wartefrist 30 Tage)</t>
    </r>
  </si>
  <si>
    <r>
      <t>BERUFLICHE VORSORGE (BVG)</t>
    </r>
    <r>
      <rPr>
        <sz val="10.5"/>
        <rFont val="Arial"/>
        <family val="2"/>
      </rPr>
      <t xml:space="preserve"> </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</si>
  <si>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</si>
  <si>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</si>
  <si>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</si>
  <si>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</si>
  <si>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</si>
  <si>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r>
      <t xml:space="preserve">Quellensteuer: </t>
    </r>
    <r>
      <rPr>
        <sz val="9"/>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</si>
  <si>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Kinderzulagen in der Landwirtschaft</t>
    </r>
    <r>
      <rPr>
        <b/>
        <sz val="10.5"/>
        <rFont val="Arial"/>
        <family val="2"/>
      </rPr>
      <t xml:space="preserve"> </t>
    </r>
    <r>
      <rPr>
        <sz val="10.5"/>
        <rFont val="Arial"/>
        <family val="2"/>
      </rPr>
      <t>(</t>
    </r>
    <r>
      <rPr>
        <i/>
        <sz val="10.5"/>
        <rFont val="Arial"/>
        <family val="2"/>
      </rPr>
      <t>Quellensteuerpflichtig</t>
    </r>
    <r>
      <rPr>
        <sz val="10.5"/>
        <rFont val="Arial"/>
        <family val="2"/>
      </rPr>
      <t>)</t>
    </r>
  </si>
  <si>
    <r>
      <t xml:space="preserve">Durch das Abkommen der Schweiz und der EU über die Personenfreizügigkeit, müssen Arbeitnehmende aus EU-/EFTA-Ländern ihre im Heimatland lebenden, </t>
    </r>
    <r>
      <rPr>
        <u/>
        <sz val="9"/>
        <rFont val="Arial"/>
        <family val="2"/>
      </rPr>
      <t>nicht erwerbstätige</t>
    </r>
    <r>
      <rPr>
        <sz val="9"/>
        <rFont val="Arial"/>
        <family val="2"/>
      </rPr>
      <t xml:space="preserve"> Familienangehörigen (Ehefrau, Kinder) bei der Krankenkasse mitversichern.                 </t>
    </r>
  </si>
  <si>
    <t>Rumänien</t>
  </si>
  <si>
    <r>
      <t>Kroatien</t>
    </r>
    <r>
      <rPr>
        <sz val="9"/>
        <rFont val="Arial"/>
        <family val="2"/>
      </rPr>
      <t xml:space="preserve"> (Vorbehalt Freizügigkeit)</t>
    </r>
  </si>
  <si>
    <t>Jg. 2001 u. jüng.</t>
  </si>
  <si>
    <t>Jg. 2000 - 1993</t>
  </si>
  <si>
    <t>Jg. 1992 u. älter</t>
  </si>
  <si>
    <t xml:space="preserve"> Franchise SFr. 0.-/SFr. 300.00 / Gutschrift aus VOC und CO2-Abgabe</t>
  </si>
  <si>
    <t>von SFr. 6.40/Mt berücksichtigt)</t>
  </si>
  <si>
    <r>
      <t xml:space="preserve">Ergänzende Orientierung über die </t>
    </r>
    <r>
      <rPr>
        <b/>
        <sz val="14"/>
        <color indexed="9"/>
        <rFont val="Arial Black"/>
        <family val="2"/>
      </rPr>
      <t>2019</t>
    </r>
    <r>
      <rPr>
        <b/>
        <sz val="14"/>
        <color indexed="9"/>
        <rFont val="Arial"/>
        <family val="2"/>
      </rPr>
      <t xml:space="preserve"> geltenden Ansätze für Naturallohn und die obligatorischen Beiträge an die Sozialversicherungen</t>
    </r>
  </si>
  <si>
    <t>2001 - 1995</t>
  </si>
  <si>
    <t>1994 - 1985</t>
  </si>
  <si>
    <t>1984 - 1975</t>
  </si>
  <si>
    <t>1974 - 1965</t>
  </si>
  <si>
    <t>1964 - 1960</t>
  </si>
  <si>
    <t>1959 - 1954</t>
  </si>
  <si>
    <t>1959 - 1955</t>
  </si>
  <si>
    <t>Polen</t>
  </si>
  <si>
    <t>Bulgarien</t>
  </si>
  <si>
    <t>Slowakische Republik</t>
  </si>
  <si>
    <r>
      <t xml:space="preserve">Quellensteuertarif 2019 </t>
    </r>
    <r>
      <rPr>
        <b/>
        <sz val="14"/>
        <color indexed="9"/>
        <rFont val="Franklin Gothic Book"/>
        <family val="2"/>
      </rPr>
      <t>Alleinstehende AY</t>
    </r>
    <r>
      <rPr>
        <sz val="14"/>
        <color indexed="9"/>
        <rFont val="Franklin Gothic Book"/>
        <family val="2"/>
      </rPr>
      <t xml:space="preserve"> / </t>
    </r>
    <r>
      <rPr>
        <b/>
        <sz val="14"/>
        <color indexed="9"/>
        <rFont val="Franklin Gothic Book"/>
        <family val="2"/>
      </rPr>
      <t>Verheiratete BY</t>
    </r>
    <r>
      <rPr>
        <sz val="14"/>
        <color indexed="9"/>
        <rFont val="Franklin Gothic Book"/>
        <family val="2"/>
      </rPr>
      <t xml:space="preserve"> mit Kirchensteuer</t>
    </r>
  </si>
  <si>
    <r>
      <t xml:space="preserve">Quellensteuertarif 2019 </t>
    </r>
    <r>
      <rPr>
        <b/>
        <sz val="14"/>
        <color indexed="9"/>
        <rFont val="Franklin Gothic Book"/>
        <family val="2"/>
      </rPr>
      <t>Doppelverdiener CY</t>
    </r>
    <r>
      <rPr>
        <sz val="14"/>
        <color indexed="9"/>
        <rFont val="Franklin Gothic Book"/>
        <family val="2"/>
      </rPr>
      <t xml:space="preserve"> mit Kirchensteuer</t>
    </r>
    <r>
      <rPr>
        <sz val="7"/>
        <color indexed="9"/>
        <rFont val="Franklin Gothic Book"/>
        <family val="2"/>
      </rPr>
      <t xml:space="preserve"> (beide Ehepartner erwerbstätig) </t>
    </r>
  </si>
  <si>
    <t>https://steuern.lu.ch/-/media/Steuern/Dokumente/Quellensteuer/2019/Tarif2019_A_B_mit_Kirchensteuer_erweitert.pdf</t>
  </si>
  <si>
    <t>Link Tarife Global-Versicherung</t>
  </si>
  <si>
    <t>Link Tarife Quellen-Steuer LU</t>
  </si>
  <si>
    <t>Damit sind sämtliche Forderungen per</t>
  </si>
  <si>
    <t xml:space="preserve"> - per Saldo aller Ansprüche - erfüllt. Beide Parteien bestätigen mit</t>
  </si>
  <si>
    <t>der Unterschrift, dass diese Lohnabrechnung dem gemeinsamen Willen entspricht.</t>
  </si>
  <si>
    <t xml:space="preserve">SALDO Stunden </t>
  </si>
  <si>
    <t xml:space="preserve">SOLL-Stunden </t>
  </si>
  <si>
    <t xml:space="preserve">TOTAL Stunden </t>
  </si>
  <si>
    <t xml:space="preserve"> &gt; Übertrag Folgemonat</t>
  </si>
  <si>
    <t xml:space="preserve"> Ferientage 2019</t>
  </si>
  <si>
    <r>
      <rPr>
        <sz val="7.5"/>
        <rFont val="Arial"/>
        <family val="2"/>
      </rPr>
      <t xml:space="preserve"> Übertrag</t>
    </r>
    <r>
      <rPr>
        <b/>
        <sz val="7.5"/>
        <rFont val="Arial"/>
        <family val="2"/>
      </rPr>
      <t xml:space="preserve"> SALDO Plus-Stunden Vormonat</t>
    </r>
  </si>
  <si>
    <r>
      <t xml:space="preserve"> </t>
    </r>
    <r>
      <rPr>
        <sz val="7.5"/>
        <rFont val="Arial"/>
        <family val="2"/>
      </rPr>
      <t xml:space="preserve">Übertrag </t>
    </r>
    <r>
      <rPr>
        <b/>
        <sz val="7.5"/>
        <rFont val="Arial"/>
        <family val="2"/>
      </rPr>
      <t>SALDO Minus-Stunden Vormonat</t>
    </r>
  </si>
  <si>
    <t xml:space="preserve"> SOLL-Stunden</t>
  </si>
  <si>
    <t xml:space="preserve">Saldo Vormonat </t>
  </si>
  <si>
    <t>bezogen</t>
  </si>
  <si>
    <t xml:space="preserve"> Arbeitnehmer:</t>
  </si>
  <si>
    <t xml:space="preserve"> Arbeitgeber:</t>
  </si>
  <si>
    <t xml:space="preserve"> ARBEITSZEITKONTROLLE</t>
  </si>
  <si>
    <t xml:space="preserve"> Freizeit- und Ferienzeitkontrolle</t>
  </si>
  <si>
    <r>
      <t xml:space="preserve"> </t>
    </r>
    <r>
      <rPr>
        <b/>
        <sz val="5.5"/>
        <rFont val="Arial"/>
        <family val="2"/>
      </rPr>
      <t>Frei-Tage Monat</t>
    </r>
  </si>
  <si>
    <t xml:space="preserve">neuer Saldo </t>
  </si>
  <si>
    <t xml:space="preserve"> Lohnabrechnungsformular für landwirtschaftliche Arbeitnehmende</t>
  </si>
  <si>
    <t xml:space="preserve">Wert Überzeitpauschale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</si>
</sst>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_ &quot;SFr.&quot;\ * #,##0.00_ ;_ &quot;SFr.&quot;\ * \-#,##0.00_ ;_ &quot;SFr.&quot;\ * &quot;-&quot;??_ ;_ @_ "/>
    <numFmt numFmtId="165" formatCode="0.000%"/>
    <numFmt numFmtId="166" formatCode="mmmm\ yy"/>
    <numFmt numFmtId="167" formatCode="0.00_ ;\-0.00\ "/>
    <numFmt numFmtId="168" formatCode="dd/mm/yy;@"/>
    <numFmt numFmtId="169" formatCode="dd/mm/yyyy;@"/>
    <numFmt numFmtId="170" formatCode="0.000"/>
    <numFmt numFmtId="171" formatCode="0.0000%"/>
    <numFmt numFmtId="172" formatCode="[h]:mm"/>
    <numFmt numFmtId="173" formatCode="&quot;Fr.&quot;\ #,##0.00"/>
    <numFmt numFmtId="174" formatCode="0.0"/>
  </numFmts>
  <fonts count="118" x14ac:knownFonts="1">
    <font>
      <sz val="10"/>
      <name val="Arial"/>
    </font>
    <font>
      <sz val="10"/>
      <name val="Arial"/>
      <family val="2"/>
    </font>
    <font>
      <sz val="8.5"/>
      <name val="Arial"/>
      <family val="2"/>
    </font>
    <font>
      <b/>
      <sz val="8.5"/>
      <name val="Arial"/>
      <family val="2"/>
    </font>
    <font>
      <sz val="15.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8.5"/>
      <color indexed="9"/>
      <name val="Arial"/>
      <family val="2"/>
    </font>
    <font>
      <u/>
      <sz val="10"/>
      <color indexed="12"/>
      <name val="Arial"/>
      <family val="2"/>
    </font>
    <font>
      <b/>
      <i/>
      <sz val="8.5"/>
      <name val="Arial"/>
      <family val="2"/>
    </font>
    <font>
      <b/>
      <i/>
      <sz val="8.5"/>
      <color indexed="9"/>
      <name val="Arial"/>
      <family val="2"/>
    </font>
    <font>
      <sz val="10"/>
      <name val="Arial Narrow"/>
      <family val="2"/>
    </font>
    <font>
      <b/>
      <sz val="14"/>
      <name val="Arial"/>
      <family val="2"/>
    </font>
    <font>
      <sz val="8.5"/>
      <color indexed="10"/>
      <name val="Arial"/>
      <family val="2"/>
    </font>
    <font>
      <b/>
      <i/>
      <u/>
      <sz val="8.5"/>
      <name val="Arial"/>
      <family val="2"/>
    </font>
    <font>
      <sz val="5"/>
      <color indexed="9"/>
      <name val="Arial"/>
      <family val="2"/>
    </font>
    <font>
      <sz val="6"/>
      <name val="Arial"/>
      <family val="2"/>
    </font>
    <font>
      <sz val="8"/>
      <name val="Arial"/>
      <family val="2"/>
    </font>
    <font>
      <sz val="10"/>
      <color indexed="8"/>
      <name val="Arial Narrow"/>
      <family val="2"/>
    </font>
    <font>
      <sz val="10"/>
      <color indexed="9"/>
      <name val="Arial Narrow"/>
      <family val="2"/>
    </font>
    <font>
      <sz val="1"/>
      <color indexed="9"/>
      <name val="Arial"/>
      <family val="2"/>
    </font>
    <font>
      <sz val="8"/>
      <color indexed="81"/>
      <name val="Tahoma"/>
      <family val="2"/>
    </font>
    <font>
      <b/>
      <sz val="8"/>
      <color indexed="81"/>
      <name val="Tahoma"/>
      <family val="2"/>
    </font>
    <font>
      <b/>
      <sz val="7.5"/>
      <name val="Arial"/>
      <family val="2"/>
    </font>
    <font>
      <sz val="6"/>
      <color indexed="10"/>
      <name val="Arial"/>
      <family val="2"/>
    </font>
    <font>
      <sz val="10"/>
      <color theme="0" tint="-0.249977111117893"/>
      <name val="Arial"/>
      <family val="2"/>
    </font>
    <font>
      <sz val="14"/>
      <color indexed="9"/>
      <name val="Franklin Gothic Book"/>
      <family val="2"/>
    </font>
    <font>
      <b/>
      <sz val="14"/>
      <color indexed="9"/>
      <name val="Franklin Gothic Book"/>
      <family val="2"/>
    </font>
    <font>
      <sz val="7"/>
      <color indexed="9"/>
      <name val="Franklin Gothic Book"/>
      <family val="2"/>
    </font>
    <font>
      <sz val="18"/>
      <name val="Franklin Gothic Book"/>
      <family val="2"/>
    </font>
    <font>
      <sz val="1"/>
      <name val="Franklin Gothic Book"/>
      <family val="2"/>
    </font>
    <font>
      <b/>
      <sz val="11"/>
      <name val="Franklin Gothic Book"/>
      <family val="2"/>
    </font>
    <font>
      <sz val="11"/>
      <name val="Franklin Gothic Book"/>
      <family val="2"/>
    </font>
    <font>
      <sz val="8"/>
      <name val="Franklin Gothic Book"/>
      <family val="2"/>
    </font>
    <font>
      <b/>
      <sz val="8"/>
      <name val="Franklin Gothic Book"/>
      <family val="2"/>
    </font>
    <font>
      <sz val="7"/>
      <name val="Franklin Gothic Book"/>
      <family val="2"/>
    </font>
    <font>
      <b/>
      <sz val="7"/>
      <name val="Franklin Gothic Book"/>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14"/>
      <name val="Franklin Gothic Book"/>
      <family val="2"/>
    </font>
    <font>
      <sz val="9"/>
      <name val="Franklin Gothic Book"/>
      <family val="2"/>
    </font>
    <font>
      <b/>
      <sz val="9"/>
      <name val="Franklin Gothic Book"/>
      <family val="2"/>
    </font>
    <font>
      <b/>
      <sz val="14"/>
      <color indexed="9"/>
      <name val="Arial"/>
      <family val="2"/>
    </font>
    <font>
      <b/>
      <sz val="14"/>
      <color indexed="9"/>
      <name val="Arial Black"/>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i/>
      <u/>
      <sz val="10"/>
      <name val="Arial"/>
      <family val="2"/>
    </font>
    <font>
      <b/>
      <i/>
      <sz val="9"/>
      <name val="Arial"/>
      <family val="2"/>
    </font>
    <font>
      <b/>
      <i/>
      <sz val="9"/>
      <color theme="0" tint="-0.499984740745262"/>
      <name val="Arial"/>
      <family val="2"/>
    </font>
    <font>
      <i/>
      <sz val="7"/>
      <name val="Arial"/>
      <family val="2"/>
    </font>
    <font>
      <i/>
      <sz val="5.5"/>
      <name val="Arial"/>
      <family val="2"/>
    </font>
    <font>
      <sz val="5.5"/>
      <name val="Arial"/>
      <family val="2"/>
    </font>
    <font>
      <i/>
      <sz val="12"/>
      <color theme="0" tint="-0.499984740745262"/>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8"/>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u/>
      <sz val="9"/>
      <name val="Arial"/>
      <family val="2"/>
    </font>
    <font>
      <u/>
      <sz val="10"/>
      <color theme="0"/>
      <name val="Arial Narrow"/>
      <family val="2"/>
    </font>
    <font>
      <sz val="8"/>
      <color indexed="10"/>
      <name val="Arial"/>
      <family val="2"/>
    </font>
    <font>
      <b/>
      <sz val="8"/>
      <name val="Arial"/>
      <family val="2"/>
    </font>
    <font>
      <sz val="8"/>
      <color theme="1"/>
      <name val="Arial"/>
      <family val="2"/>
    </font>
    <font>
      <sz val="6"/>
      <color theme="0"/>
      <name val="Arial"/>
      <family val="2"/>
    </font>
    <font>
      <b/>
      <sz val="6"/>
      <name val="Arial"/>
      <family val="2"/>
    </font>
    <font>
      <b/>
      <sz val="6"/>
      <color rgb="FFFF0000"/>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sz val="9"/>
      <color indexed="81"/>
      <name val="Tahoma"/>
      <charset val="1"/>
    </font>
    <font>
      <b/>
      <sz val="9"/>
      <color indexed="81"/>
      <name val="Tahoma"/>
      <charset val="1"/>
    </font>
    <font>
      <u/>
      <sz val="10"/>
      <name val="Arial"/>
      <family val="2"/>
    </font>
    <font>
      <u/>
      <sz val="8"/>
      <name val="Arial"/>
      <family val="2"/>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rgb="FFDDDDDD"/>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42">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466">
    <xf numFmtId="0" fontId="0" fillId="0" borderId="0" xfId="0"/>
    <xf numFmtId="0" fontId="2" fillId="2" borderId="0" xfId="0" applyFont="1" applyFill="1" applyProtection="1">
      <protection hidden="1"/>
    </xf>
    <xf numFmtId="0" fontId="0" fillId="2" borderId="0" xfId="0" applyFill="1" applyProtection="1">
      <protection hidden="1"/>
    </xf>
    <xf numFmtId="0" fontId="4" fillId="2" borderId="0" xfId="0" applyFont="1"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5"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1" xfId="0" applyFont="1" applyFill="1" applyBorder="1" applyProtection="1">
      <protection hidden="1"/>
    </xf>
    <xf numFmtId="0" fontId="2" fillId="2" borderId="0" xfId="0" applyFont="1" applyFill="1" applyBorder="1" applyProtection="1">
      <protection hidden="1"/>
    </xf>
    <xf numFmtId="43" fontId="2" fillId="2" borderId="0" xfId="0" applyNumberFormat="1" applyFont="1" applyFill="1" applyBorder="1" applyProtection="1">
      <protection hidden="1"/>
    </xf>
    <xf numFmtId="43" fontId="2" fillId="2" borderId="1" xfId="0" applyNumberFormat="1" applyFont="1" applyFill="1" applyBorder="1" applyProtection="1">
      <protection hidden="1"/>
    </xf>
    <xf numFmtId="43" fontId="3" fillId="2" borderId="0" xfId="0" applyNumberFormat="1" applyFont="1" applyFill="1" applyBorder="1" applyProtection="1">
      <protection hidden="1"/>
    </xf>
    <xf numFmtId="0" fontId="3" fillId="2" borderId="0" xfId="0" applyFont="1" applyFill="1" applyBorder="1" applyProtection="1">
      <protection hidden="1"/>
    </xf>
    <xf numFmtId="0" fontId="3" fillId="2" borderId="1" xfId="0" applyFont="1" applyFill="1" applyBorder="1" applyProtection="1">
      <protection hidden="1"/>
    </xf>
    <xf numFmtId="0" fontId="2" fillId="2" borderId="2" xfId="0" applyFont="1" applyFill="1" applyBorder="1" applyProtection="1">
      <protection hidden="1"/>
    </xf>
    <xf numFmtId="43" fontId="3" fillId="2" borderId="2" xfId="0" applyNumberFormat="1" applyFont="1" applyFill="1" applyBorder="1" applyProtection="1">
      <protection hidden="1"/>
    </xf>
    <xf numFmtId="49" fontId="5" fillId="2" borderId="0" xfId="0" applyNumberFormat="1" applyFont="1" applyFill="1" applyBorder="1" applyAlignment="1" applyProtection="1">
      <alignment horizontal="left"/>
      <protection hidden="1"/>
    </xf>
    <xf numFmtId="1" fontId="2" fillId="2" borderId="0" xfId="0" applyNumberFormat="1" applyFont="1" applyFill="1" applyBorder="1" applyAlignment="1" applyProtection="1">
      <alignment horizontal="right"/>
      <protection hidden="1"/>
    </xf>
    <xf numFmtId="43" fontId="10" fillId="2" borderId="0" xfId="0" applyNumberFormat="1"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10" fontId="12" fillId="2" borderId="0" xfId="0" applyNumberFormat="1" applyFont="1" applyFill="1" applyBorder="1" applyAlignment="1" applyProtection="1">
      <alignment horizontal="left"/>
      <protection hidden="1"/>
    </xf>
    <xf numFmtId="49" fontId="9" fillId="2" borderId="0" xfId="0" applyNumberFormat="1" applyFont="1" applyFill="1" applyBorder="1" applyAlignment="1" applyProtection="1">
      <alignment horizontal="left"/>
      <protection hidden="1"/>
    </xf>
    <xf numFmtId="0" fontId="9" fillId="2" borderId="0" xfId="0" applyFont="1" applyFill="1" applyBorder="1" applyProtection="1">
      <protection hidden="1"/>
    </xf>
    <xf numFmtId="10" fontId="13" fillId="2" borderId="0" xfId="0" applyNumberFormat="1" applyFont="1" applyFill="1" applyBorder="1" applyAlignment="1" applyProtection="1">
      <alignment horizontal="left"/>
      <protection hidden="1"/>
    </xf>
    <xf numFmtId="1" fontId="2" fillId="2" borderId="0" xfId="0" applyNumberFormat="1" applyFont="1" applyFill="1" applyBorder="1" applyAlignment="1" applyProtection="1">
      <alignment horizontal="left"/>
      <protection hidden="1"/>
    </xf>
    <xf numFmtId="0" fontId="2" fillId="2" borderId="0" xfId="0" applyFont="1" applyFill="1" applyBorder="1" applyAlignment="1" applyProtection="1">
      <alignment horizontal="left"/>
      <protection hidden="1"/>
    </xf>
    <xf numFmtId="43" fontId="2" fillId="3" borderId="0" xfId="0" applyNumberFormat="1" applyFont="1" applyFill="1" applyBorder="1" applyAlignment="1" applyProtection="1">
      <alignment horizontal="right"/>
      <protection hidden="1"/>
    </xf>
    <xf numFmtId="49" fontId="2" fillId="2" borderId="0" xfId="0" applyNumberFormat="1" applyFont="1" applyFill="1" applyBorder="1" applyProtection="1">
      <protection hidden="1"/>
    </xf>
    <xf numFmtId="43" fontId="16" fillId="3" borderId="0" xfId="0" applyNumberFormat="1" applyFont="1" applyFill="1" applyBorder="1" applyAlignment="1" applyProtection="1">
      <alignment horizontal="right"/>
      <protection locked="0" hidden="1"/>
    </xf>
    <xf numFmtId="165" fontId="16" fillId="3" borderId="0" xfId="0" applyNumberFormat="1" applyFont="1" applyFill="1" applyBorder="1" applyAlignment="1" applyProtection="1">
      <alignment horizontal="right"/>
      <protection locked="0" hidden="1"/>
    </xf>
    <xf numFmtId="43" fontId="16" fillId="2" borderId="0" xfId="0" applyNumberFormat="1" applyFont="1" applyFill="1" applyBorder="1" applyAlignment="1" applyProtection="1">
      <alignment horizontal="left"/>
      <protection hidden="1"/>
    </xf>
    <xf numFmtId="0" fontId="16" fillId="2" borderId="0" xfId="0" applyFont="1" applyFill="1" applyBorder="1" applyAlignment="1" applyProtection="1">
      <alignment horizontal="left"/>
      <protection hidden="1"/>
    </xf>
    <xf numFmtId="43" fontId="16" fillId="2" borderId="0" xfId="0" applyNumberFormat="1" applyFont="1" applyFill="1" applyBorder="1" applyProtection="1">
      <protection hidden="1"/>
    </xf>
    <xf numFmtId="0" fontId="3" fillId="2" borderId="2" xfId="0" applyFont="1" applyFill="1" applyBorder="1" applyProtection="1">
      <protection hidden="1"/>
    </xf>
    <xf numFmtId="0" fontId="17" fillId="2" borderId="0" xfId="0" applyFont="1" applyFill="1" applyBorder="1" applyAlignment="1" applyProtection="1">
      <alignment horizontal="right"/>
      <protection hidden="1"/>
    </xf>
    <xf numFmtId="9" fontId="16" fillId="3" borderId="0" xfId="0" applyNumberFormat="1" applyFont="1" applyFill="1" applyBorder="1" applyAlignment="1" applyProtection="1">
      <alignment horizontal="right"/>
      <protection locked="0" hidden="1"/>
    </xf>
    <xf numFmtId="10" fontId="16" fillId="3" borderId="0" xfId="0" applyNumberFormat="1" applyFont="1" applyFill="1" applyBorder="1" applyAlignment="1" applyProtection="1">
      <alignment horizontal="right"/>
      <protection locked="0" hidden="1"/>
    </xf>
    <xf numFmtId="49" fontId="8" fillId="2" borderId="0" xfId="0" applyNumberFormat="1" applyFont="1" applyFill="1" applyBorder="1" applyAlignment="1" applyProtection="1">
      <alignment horizontal="right"/>
      <protection hidden="1"/>
    </xf>
    <xf numFmtId="0" fontId="18" fillId="2" borderId="0" xfId="0" applyFont="1" applyFill="1" applyBorder="1" applyAlignment="1" applyProtection="1">
      <alignment horizontal="left"/>
      <protection hidden="1"/>
    </xf>
    <xf numFmtId="0" fontId="19" fillId="2" borderId="0" xfId="0" applyFont="1" applyFill="1" applyBorder="1" applyProtection="1">
      <protection hidden="1"/>
    </xf>
    <xf numFmtId="0" fontId="8" fillId="2" borderId="0" xfId="0" applyFont="1" applyFill="1" applyBorder="1" applyProtection="1">
      <protection hidden="1"/>
    </xf>
    <xf numFmtId="0" fontId="7" fillId="2" borderId="0" xfId="0" applyFont="1" applyFill="1" applyBorder="1" applyAlignment="1" applyProtection="1">
      <alignment horizontal="right"/>
      <protection hidden="1"/>
    </xf>
    <xf numFmtId="0" fontId="21" fillId="2" borderId="0" xfId="0" applyFont="1" applyFill="1" applyProtection="1">
      <protection hidden="1"/>
    </xf>
    <xf numFmtId="168" fontId="16" fillId="3" borderId="0" xfId="0" applyNumberFormat="1" applyFont="1" applyFill="1" applyBorder="1" applyAlignment="1" applyProtection="1">
      <alignment horizontal="right"/>
      <protection locked="0" hidden="1"/>
    </xf>
    <xf numFmtId="165" fontId="6" fillId="2" borderId="0" xfId="0" applyNumberFormat="1" applyFont="1" applyFill="1" applyProtection="1">
      <protection hidden="1"/>
    </xf>
    <xf numFmtId="43" fontId="22" fillId="2" borderId="0" xfId="0" applyNumberFormat="1" applyFont="1" applyFill="1" applyProtection="1">
      <protection hidden="1"/>
    </xf>
    <xf numFmtId="170" fontId="6" fillId="2" borderId="0" xfId="0" applyNumberFormat="1" applyFont="1" applyFill="1" applyProtection="1">
      <protection hidden="1"/>
    </xf>
    <xf numFmtId="165" fontId="22" fillId="2" borderId="0" xfId="0" applyNumberFormat="1" applyFont="1" applyFill="1" applyProtection="1">
      <protection hidden="1"/>
    </xf>
    <xf numFmtId="0" fontId="6" fillId="2" borderId="0" xfId="0" applyFont="1" applyFill="1" applyBorder="1" applyProtection="1">
      <protection hidden="1"/>
    </xf>
    <xf numFmtId="0" fontId="14" fillId="2" borderId="0" xfId="0" applyFont="1" applyFill="1" applyProtection="1">
      <protection hidden="1"/>
    </xf>
    <xf numFmtId="0" fontId="2" fillId="2" borderId="0" xfId="0" applyFont="1" applyFill="1" applyBorder="1" applyAlignment="1" applyProtection="1">
      <alignment horizontal="center"/>
      <protection hidden="1"/>
    </xf>
    <xf numFmtId="0" fontId="19" fillId="2" borderId="14" xfId="0" applyFont="1" applyFill="1" applyBorder="1" applyAlignment="1" applyProtection="1">
      <alignment horizontal="center" vertical="center"/>
      <protection hidden="1"/>
    </xf>
    <xf numFmtId="0" fontId="19"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49" fontId="8" fillId="2" borderId="0" xfId="0" applyNumberFormat="1" applyFont="1" applyFill="1" applyBorder="1" applyAlignment="1" applyProtection="1">
      <protection hidden="1"/>
    </xf>
    <xf numFmtId="49" fontId="8" fillId="2" borderId="0" xfId="0" applyNumberFormat="1" applyFont="1" applyFill="1" applyBorder="1" applyAlignment="1" applyProtection="1">
      <alignment horizontal="left"/>
      <protection hidden="1"/>
    </xf>
    <xf numFmtId="169" fontId="2" fillId="3" borderId="0" xfId="0" applyNumberFormat="1" applyFont="1" applyFill="1" applyBorder="1" applyAlignment="1" applyProtection="1">
      <alignment horizontal="center"/>
      <protection hidden="1"/>
    </xf>
    <xf numFmtId="0" fontId="3" fillId="2" borderId="17" xfId="0" applyFont="1" applyFill="1" applyBorder="1" applyProtection="1">
      <protection hidden="1"/>
    </xf>
    <xf numFmtId="0" fontId="2" fillId="2" borderId="17" xfId="0" applyFont="1" applyFill="1" applyBorder="1" applyProtection="1">
      <protection hidden="1"/>
    </xf>
    <xf numFmtId="43" fontId="2" fillId="2" borderId="17" xfId="0" applyNumberFormat="1" applyFont="1" applyFill="1" applyBorder="1" applyProtection="1">
      <protection hidden="1"/>
    </xf>
    <xf numFmtId="0" fontId="16" fillId="2" borderId="0" xfId="0" applyNumberFormat="1" applyFont="1" applyFill="1" applyBorder="1" applyAlignment="1" applyProtection="1">
      <alignment horizontal="left"/>
      <protection hidden="1"/>
    </xf>
    <xf numFmtId="49" fontId="8" fillId="2" borderId="0" xfId="0" applyNumberFormat="1" applyFont="1" applyFill="1" applyBorder="1" applyProtection="1">
      <protection hidden="1"/>
    </xf>
    <xf numFmtId="49" fontId="2" fillId="2" borderId="0" xfId="0" applyNumberFormat="1" applyFont="1" applyFill="1" applyBorder="1" applyAlignment="1" applyProtection="1">
      <alignment horizontal="right"/>
      <protection hidden="1"/>
    </xf>
    <xf numFmtId="0" fontId="2" fillId="2" borderId="4" xfId="0" applyFont="1" applyFill="1" applyBorder="1" applyProtection="1">
      <protection hidden="1"/>
    </xf>
    <xf numFmtId="0" fontId="26" fillId="2" borderId="0"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165" fontId="6" fillId="2" borderId="0" xfId="0" applyNumberFormat="1" applyFont="1" applyFill="1" applyBorder="1" applyProtection="1">
      <protection hidden="1"/>
    </xf>
    <xf numFmtId="43" fontId="16" fillId="2" borderId="0" xfId="0" applyNumberFormat="1" applyFont="1" applyFill="1" applyBorder="1" applyAlignment="1" applyProtection="1">
      <protection hidden="1"/>
    </xf>
    <xf numFmtId="43" fontId="28" fillId="2" borderId="0" xfId="0" applyNumberFormat="1" applyFont="1" applyFill="1" applyBorder="1" applyAlignment="1" applyProtection="1">
      <alignment horizontal="center"/>
      <protection hidden="1"/>
    </xf>
    <xf numFmtId="43" fontId="2" fillId="2" borderId="0" xfId="0" applyNumberFormat="1" applyFont="1" applyFill="1" applyBorder="1" applyAlignment="1" applyProtection="1">
      <alignment horizontal="right"/>
      <protection hidden="1"/>
    </xf>
    <xf numFmtId="43" fontId="16" fillId="3" borderId="0" xfId="0" applyNumberFormat="1" applyFont="1" applyFill="1" applyBorder="1" applyAlignment="1" applyProtection="1">
      <alignment horizontal="right"/>
      <protection locked="0"/>
    </xf>
    <xf numFmtId="0" fontId="32" fillId="2" borderId="0" xfId="2" applyFont="1" applyFill="1" applyBorder="1"/>
    <xf numFmtId="0" fontId="33" fillId="2" borderId="0" xfId="2" applyFont="1" applyFill="1" applyBorder="1" applyAlignment="1">
      <alignment horizontal="center"/>
    </xf>
    <xf numFmtId="2" fontId="33" fillId="2" borderId="0" xfId="2" applyNumberFormat="1" applyFont="1" applyFill="1" applyBorder="1" applyAlignment="1">
      <alignment horizontal="center"/>
    </xf>
    <xf numFmtId="0" fontId="33" fillId="2" borderId="0" xfId="2" applyFont="1" applyFill="1" applyBorder="1"/>
    <xf numFmtId="49" fontId="34" fillId="5" borderId="0" xfId="2" applyNumberFormat="1" applyFont="1" applyFill="1" applyBorder="1" applyAlignment="1">
      <alignment horizontal="left"/>
    </xf>
    <xf numFmtId="2" fontId="34" fillId="5" borderId="0" xfId="2" applyNumberFormat="1" applyFont="1" applyFill="1" applyBorder="1" applyAlignment="1">
      <alignment horizontal="left"/>
    </xf>
    <xf numFmtId="0" fontId="35" fillId="2" borderId="0" xfId="2" applyFont="1" applyFill="1" applyBorder="1"/>
    <xf numFmtId="49" fontId="33" fillId="5" borderId="0" xfId="2" applyNumberFormat="1" applyFont="1" applyFill="1" applyBorder="1" applyAlignment="1">
      <alignment horizontal="left"/>
    </xf>
    <xf numFmtId="2" fontId="33" fillId="5" borderId="0" xfId="2" applyNumberFormat="1" applyFont="1" applyFill="1" applyBorder="1" applyAlignment="1">
      <alignment horizontal="left"/>
    </xf>
    <xf numFmtId="49" fontId="33" fillId="2" borderId="0" xfId="2" applyNumberFormat="1" applyFont="1" applyFill="1" applyBorder="1" applyAlignment="1">
      <alignment horizontal="center"/>
    </xf>
    <xf numFmtId="0" fontId="33" fillId="2" borderId="0" xfId="2" applyFont="1" applyFill="1" applyBorder="1" applyAlignment="1">
      <alignment horizontal="right"/>
    </xf>
    <xf numFmtId="2" fontId="33" fillId="2" borderId="0" xfId="2" applyNumberFormat="1" applyFont="1" applyFill="1" applyBorder="1" applyAlignment="1">
      <alignment horizontal="right"/>
    </xf>
    <xf numFmtId="0" fontId="38" fillId="2" borderId="5" xfId="2" applyFont="1" applyFill="1" applyBorder="1"/>
    <xf numFmtId="0" fontId="38" fillId="2" borderId="0" xfId="2" applyFont="1" applyFill="1"/>
    <xf numFmtId="0" fontId="38" fillId="0" borderId="0" xfId="2" applyFont="1" applyFill="1"/>
    <xf numFmtId="0" fontId="38" fillId="5" borderId="1" xfId="2" applyFont="1" applyFill="1" applyBorder="1"/>
    <xf numFmtId="49" fontId="38" fillId="5" borderId="1" xfId="2" applyNumberFormat="1" applyFont="1" applyFill="1" applyBorder="1" applyAlignment="1">
      <alignment horizontal="center"/>
    </xf>
    <xf numFmtId="0" fontId="38" fillId="5" borderId="9" xfId="2" applyFont="1" applyFill="1" applyBorder="1" applyAlignment="1">
      <alignment horizontal="right"/>
    </xf>
    <xf numFmtId="2" fontId="38" fillId="5" borderId="9" xfId="2" applyNumberFormat="1" applyFont="1" applyFill="1" applyBorder="1" applyAlignment="1">
      <alignment horizontal="center"/>
    </xf>
    <xf numFmtId="0" fontId="38" fillId="5" borderId="9" xfId="2" applyFont="1" applyFill="1" applyBorder="1" applyAlignment="1">
      <alignment horizontal="center"/>
    </xf>
    <xf numFmtId="0" fontId="36" fillId="2" borderId="0" xfId="2" applyFont="1" applyFill="1"/>
    <xf numFmtId="49" fontId="36" fillId="2" borderId="0" xfId="2" applyNumberFormat="1" applyFont="1" applyFill="1" applyAlignment="1">
      <alignment horizontal="center"/>
    </xf>
    <xf numFmtId="0" fontId="36" fillId="2" borderId="0" xfId="2" applyFont="1" applyFill="1" applyBorder="1" applyAlignment="1">
      <alignment horizontal="right"/>
    </xf>
    <xf numFmtId="0" fontId="36" fillId="2" borderId="5" xfId="2" applyFont="1" applyFill="1" applyBorder="1"/>
    <xf numFmtId="0" fontId="36" fillId="5" borderId="0" xfId="2" applyFont="1" applyFill="1"/>
    <xf numFmtId="49" fontId="36" fillId="5" borderId="0" xfId="2" applyNumberFormat="1" applyFont="1" applyFill="1" applyAlignment="1">
      <alignment horizontal="center"/>
    </xf>
    <xf numFmtId="0" fontId="36" fillId="5" borderId="0" xfId="2" applyFont="1" applyFill="1" applyBorder="1" applyAlignment="1">
      <alignment horizontal="right"/>
    </xf>
    <xf numFmtId="0" fontId="36" fillId="3" borderId="0" xfId="2" applyFont="1" applyFill="1"/>
    <xf numFmtId="0" fontId="40" fillId="2" borderId="5" xfId="2" applyFont="1" applyFill="1" applyBorder="1"/>
    <xf numFmtId="0" fontId="40" fillId="2" borderId="0" xfId="2" applyFont="1" applyFill="1" applyBorder="1"/>
    <xf numFmtId="49" fontId="40" fillId="2" borderId="0" xfId="2" applyNumberFormat="1" applyFont="1" applyFill="1" applyBorder="1" applyAlignment="1">
      <alignment horizontal="center"/>
    </xf>
    <xf numFmtId="0" fontId="40" fillId="2" borderId="0" xfId="2" applyFont="1" applyFill="1" applyBorder="1" applyAlignment="1">
      <alignment horizontal="right"/>
    </xf>
    <xf numFmtId="2" fontId="40" fillId="2" borderId="0" xfId="2" applyNumberFormat="1" applyFont="1" applyFill="1" applyBorder="1" applyAlignment="1">
      <alignment horizontal="right"/>
    </xf>
    <xf numFmtId="49" fontId="40" fillId="6" borderId="0" xfId="2" applyNumberFormat="1" applyFont="1" applyFill="1" applyBorder="1" applyAlignment="1">
      <alignment horizontal="center"/>
    </xf>
    <xf numFmtId="0" fontId="40" fillId="6" borderId="0" xfId="2" applyFont="1" applyFill="1" applyBorder="1" applyAlignment="1">
      <alignment horizontal="right"/>
    </xf>
    <xf numFmtId="0" fontId="40" fillId="6" borderId="0" xfId="2" applyFont="1" applyFill="1" applyBorder="1"/>
    <xf numFmtId="2" fontId="40" fillId="6" borderId="0" xfId="2" applyNumberFormat="1" applyFont="1" applyFill="1" applyBorder="1" applyAlignment="1">
      <alignment horizontal="right"/>
    </xf>
    <xf numFmtId="0" fontId="40" fillId="3" borderId="0" xfId="2" applyFont="1" applyFill="1"/>
    <xf numFmtId="49" fontId="40" fillId="3" borderId="0" xfId="2" applyNumberFormat="1" applyFont="1" applyFill="1" applyAlignment="1">
      <alignment horizontal="center"/>
    </xf>
    <xf numFmtId="0" fontId="40" fillId="3" borderId="3" xfId="2" applyFont="1" applyFill="1" applyBorder="1" applyAlignment="1">
      <alignment horizontal="right"/>
    </xf>
    <xf numFmtId="0" fontId="40" fillId="2" borderId="0" xfId="2" applyFont="1" applyFill="1"/>
    <xf numFmtId="2" fontId="40" fillId="0" borderId="3" xfId="2" applyNumberFormat="1" applyFont="1" applyFill="1" applyBorder="1" applyAlignment="1">
      <alignment horizontal="right"/>
    </xf>
    <xf numFmtId="0" fontId="40" fillId="0" borderId="3" xfId="2" applyFont="1" applyFill="1" applyBorder="1" applyAlignment="1">
      <alignment horizontal="right"/>
    </xf>
    <xf numFmtId="0" fontId="40" fillId="0" borderId="0" xfId="2" applyFont="1" applyFill="1"/>
    <xf numFmtId="2" fontId="38" fillId="5" borderId="15" xfId="2" applyNumberFormat="1" applyFont="1" applyFill="1" applyBorder="1" applyAlignment="1">
      <alignment horizontal="center"/>
    </xf>
    <xf numFmtId="0" fontId="40" fillId="2" borderId="0" xfId="0" applyFont="1" applyFill="1" applyBorder="1" applyProtection="1"/>
    <xf numFmtId="0" fontId="40" fillId="6" borderId="0" xfId="0" applyFont="1" applyFill="1" applyBorder="1" applyProtection="1"/>
    <xf numFmtId="0" fontId="45" fillId="2" borderId="17" xfId="0" applyFont="1" applyFill="1" applyBorder="1" applyAlignment="1" applyProtection="1">
      <alignment horizontal="left"/>
    </xf>
    <xf numFmtId="0" fontId="1" fillId="2" borderId="0" xfId="0" applyFont="1" applyFill="1" applyBorder="1" applyProtection="1"/>
    <xf numFmtId="0" fontId="1" fillId="6" borderId="0" xfId="0" applyFont="1" applyFill="1" applyBorder="1" applyProtection="1"/>
    <xf numFmtId="0" fontId="50" fillId="2" borderId="4" xfId="0" applyFont="1" applyFill="1" applyBorder="1" applyAlignment="1" applyProtection="1">
      <alignment horizontal="center" wrapText="1"/>
    </xf>
    <xf numFmtId="0" fontId="51" fillId="2" borderId="0" xfId="0" applyFont="1" applyFill="1" applyBorder="1" applyProtection="1"/>
    <xf numFmtId="0" fontId="51" fillId="6" borderId="0" xfId="0" applyFont="1" applyFill="1" applyBorder="1" applyProtection="1"/>
    <xf numFmtId="0" fontId="15" fillId="2" borderId="0" xfId="0" applyFont="1" applyFill="1" applyAlignment="1" applyProtection="1">
      <alignment horizontal="left"/>
    </xf>
    <xf numFmtId="0" fontId="1" fillId="2" borderId="0" xfId="0" applyFont="1" applyFill="1" applyProtection="1"/>
    <xf numFmtId="0" fontId="52" fillId="2" borderId="0" xfId="0" applyFont="1" applyFill="1" applyAlignment="1" applyProtection="1">
      <alignment horizontal="right"/>
    </xf>
    <xf numFmtId="0" fontId="53" fillId="2" borderId="0" xfId="0" applyFont="1" applyFill="1" applyAlignment="1" applyProtection="1">
      <alignment horizontal="left"/>
    </xf>
    <xf numFmtId="0" fontId="54" fillId="2" borderId="0" xfId="0" applyFont="1" applyFill="1" applyProtection="1"/>
    <xf numFmtId="164" fontId="53" fillId="2" borderId="0" xfId="0" applyNumberFormat="1" applyFont="1" applyFill="1" applyAlignment="1" applyProtection="1">
      <alignment horizontal="right"/>
    </xf>
    <xf numFmtId="0" fontId="53" fillId="2" borderId="0" xfId="0" applyFont="1" applyFill="1" applyAlignment="1" applyProtection="1">
      <alignment horizontal="justify"/>
    </xf>
    <xf numFmtId="0" fontId="54" fillId="2" borderId="0" xfId="0" applyFont="1" applyFill="1" applyBorder="1" applyProtection="1"/>
    <xf numFmtId="0" fontId="54" fillId="6" borderId="0" xfId="0" applyFont="1" applyFill="1" applyBorder="1" applyProtection="1"/>
    <xf numFmtId="0" fontId="53" fillId="2" borderId="0" xfId="0" applyFont="1" applyFill="1" applyProtection="1"/>
    <xf numFmtId="0" fontId="53" fillId="2" borderId="0" xfId="0" applyFont="1" applyFill="1" applyBorder="1" applyProtection="1"/>
    <xf numFmtId="0" fontId="53" fillId="6" borderId="0" xfId="0" applyFont="1" applyFill="1" applyBorder="1" applyProtection="1"/>
    <xf numFmtId="0" fontId="55" fillId="2" borderId="0" xfId="0" applyFont="1" applyFill="1" applyAlignment="1" applyProtection="1">
      <alignment horizontal="left"/>
    </xf>
    <xf numFmtId="164" fontId="55" fillId="2" borderId="0" xfId="0" applyNumberFormat="1" applyFont="1" applyFill="1" applyAlignment="1" applyProtection="1">
      <alignment horizontal="right"/>
    </xf>
    <xf numFmtId="0" fontId="55" fillId="2" borderId="0" xfId="0" applyFont="1" applyFill="1" applyAlignment="1" applyProtection="1">
      <alignment horizontal="justify"/>
    </xf>
    <xf numFmtId="0" fontId="50" fillId="2" borderId="4" xfId="0" applyFont="1" applyFill="1" applyBorder="1" applyAlignment="1" applyProtection="1">
      <alignment horizontal="left"/>
    </xf>
    <xf numFmtId="0" fontId="51" fillId="2" borderId="4" xfId="0" applyFont="1" applyFill="1" applyBorder="1" applyProtection="1"/>
    <xf numFmtId="164" fontId="50" fillId="2" borderId="4" xfId="0" applyNumberFormat="1" applyFont="1" applyFill="1" applyBorder="1" applyAlignment="1" applyProtection="1">
      <alignment horizontal="right"/>
    </xf>
    <xf numFmtId="0" fontId="50" fillId="2" borderId="4" xfId="0" applyFont="1" applyFill="1" applyBorder="1" applyAlignment="1" applyProtection="1">
      <alignment horizontal="justify"/>
    </xf>
    <xf numFmtId="0" fontId="15" fillId="2" borderId="0" xfId="0" applyFont="1" applyFill="1" applyBorder="1" applyAlignment="1" applyProtection="1">
      <alignment horizontal="left"/>
    </xf>
    <xf numFmtId="0" fontId="52" fillId="2" borderId="0" xfId="0" applyFont="1" applyFill="1" applyBorder="1" applyAlignment="1" applyProtection="1">
      <alignment horizontal="right"/>
    </xf>
    <xf numFmtId="0" fontId="57" fillId="2" borderId="0" xfId="0" applyFont="1" applyFill="1" applyBorder="1" applyProtection="1"/>
    <xf numFmtId="165" fontId="55" fillId="2" borderId="0" xfId="0" applyNumberFormat="1" applyFont="1" applyFill="1" applyAlignment="1" applyProtection="1">
      <alignment horizontal="right"/>
    </xf>
    <xf numFmtId="10" fontId="55" fillId="2" borderId="0" xfId="0" applyNumberFormat="1" applyFont="1" applyFill="1" applyAlignment="1" applyProtection="1">
      <alignment horizontal="right"/>
    </xf>
    <xf numFmtId="165" fontId="55" fillId="2" borderId="1" xfId="0" applyNumberFormat="1" applyFont="1" applyFill="1" applyBorder="1" applyAlignment="1" applyProtection="1">
      <alignment horizontal="right"/>
    </xf>
    <xf numFmtId="0" fontId="58" fillId="2" borderId="0" xfId="0" applyFont="1" applyFill="1" applyAlignment="1" applyProtection="1">
      <alignment horizontal="left"/>
    </xf>
    <xf numFmtId="165" fontId="53" fillId="2" borderId="0" xfId="0" applyNumberFormat="1" applyFont="1" applyFill="1" applyAlignment="1" applyProtection="1">
      <alignment horizontal="right"/>
    </xf>
    <xf numFmtId="10" fontId="53" fillId="2" borderId="0" xfId="0" applyNumberFormat="1" applyFont="1" applyFill="1" applyAlignment="1" applyProtection="1">
      <alignment horizontal="right"/>
    </xf>
    <xf numFmtId="165" fontId="53" fillId="2" borderId="0" xfId="0" applyNumberFormat="1" applyFont="1" applyFill="1" applyProtection="1"/>
    <xf numFmtId="0" fontId="59" fillId="2" borderId="4" xfId="0" applyFont="1" applyFill="1" applyBorder="1" applyAlignment="1" applyProtection="1">
      <alignment horizontal="left"/>
    </xf>
    <xf numFmtId="10" fontId="50" fillId="2" borderId="4" xfId="0" applyNumberFormat="1" applyFont="1" applyFill="1" applyBorder="1" applyAlignment="1" applyProtection="1">
      <alignment horizontal="right"/>
    </xf>
    <xf numFmtId="10" fontId="60" fillId="2" borderId="4" xfId="0" applyNumberFormat="1" applyFont="1" applyFill="1" applyBorder="1" applyProtection="1"/>
    <xf numFmtId="0" fontId="61" fillId="2" borderId="0" xfId="0" applyFont="1" applyFill="1" applyAlignment="1" applyProtection="1">
      <alignment horizontal="left"/>
    </xf>
    <xf numFmtId="0" fontId="64" fillId="2" borderId="0" xfId="0" applyFont="1" applyFill="1" applyAlignment="1" applyProtection="1">
      <alignment horizontal="left"/>
    </xf>
    <xf numFmtId="0" fontId="65" fillId="2" borderId="5" xfId="0" applyFont="1" applyFill="1" applyBorder="1" applyAlignment="1" applyProtection="1">
      <alignment horizontal="center"/>
    </xf>
    <xf numFmtId="0" fontId="65" fillId="2" borderId="0" xfId="0" applyFont="1" applyFill="1" applyAlignment="1" applyProtection="1">
      <alignment horizontal="center"/>
    </xf>
    <xf numFmtId="0" fontId="66" fillId="2" borderId="5" xfId="0" applyFont="1" applyFill="1" applyBorder="1" applyAlignment="1" applyProtection="1">
      <alignment horizontal="center"/>
    </xf>
    <xf numFmtId="0" fontId="56" fillId="6" borderId="0" xfId="0" applyFont="1" applyFill="1" applyBorder="1" applyProtection="1"/>
    <xf numFmtId="0" fontId="56" fillId="2" borderId="0" xfId="0" applyFont="1" applyFill="1" applyBorder="1" applyProtection="1"/>
    <xf numFmtId="0" fontId="56" fillId="6" borderId="0" xfId="0" applyFont="1" applyFill="1" applyBorder="1" applyAlignment="1" applyProtection="1">
      <alignment horizontal="center"/>
    </xf>
    <xf numFmtId="0" fontId="56" fillId="2" borderId="0" xfId="0" applyFont="1" applyFill="1" applyBorder="1" applyAlignment="1" applyProtection="1">
      <alignment horizontal="center"/>
    </xf>
    <xf numFmtId="0" fontId="64" fillId="2" borderId="0" xfId="0" applyFont="1" applyFill="1" applyAlignment="1" applyProtection="1">
      <alignment horizontal="center"/>
    </xf>
    <xf numFmtId="0" fontId="65" fillId="2" borderId="3" xfId="0" applyFont="1" applyFill="1" applyBorder="1" applyAlignment="1" applyProtection="1">
      <alignment horizontal="center"/>
    </xf>
    <xf numFmtId="0" fontId="56" fillId="2" borderId="0" xfId="0" applyFont="1" applyFill="1" applyAlignment="1" applyProtection="1">
      <alignment horizontal="center"/>
    </xf>
    <xf numFmtId="0" fontId="68" fillId="2" borderId="0" xfId="0" applyFont="1" applyFill="1" applyAlignment="1" applyProtection="1">
      <alignment horizontal="left"/>
    </xf>
    <xf numFmtId="0" fontId="68" fillId="2" borderId="0" xfId="0" applyFont="1" applyFill="1" applyProtection="1"/>
    <xf numFmtId="0" fontId="70" fillId="2" borderId="0" xfId="0" applyFont="1" applyFill="1" applyBorder="1" applyProtection="1"/>
    <xf numFmtId="0" fontId="68" fillId="6" borderId="0" xfId="0" applyFont="1" applyFill="1" applyBorder="1" applyProtection="1"/>
    <xf numFmtId="0" fontId="68" fillId="2" borderId="0" xfId="0" applyFont="1" applyFill="1" applyBorder="1" applyProtection="1"/>
    <xf numFmtId="0" fontId="1" fillId="2" borderId="0" xfId="0" applyFont="1" applyFill="1" applyAlignment="1" applyProtection="1">
      <alignment horizontal="right"/>
    </xf>
    <xf numFmtId="164" fontId="1" fillId="2" borderId="5" xfId="0" applyNumberFormat="1" applyFont="1" applyFill="1" applyBorder="1" applyAlignment="1" applyProtection="1">
      <alignment horizontal="right"/>
    </xf>
    <xf numFmtId="164" fontId="71" fillId="7" borderId="23" xfId="0" applyNumberFormat="1" applyFont="1" applyFill="1" applyBorder="1" applyAlignment="1" applyProtection="1">
      <alignment horizontal="right"/>
    </xf>
    <xf numFmtId="0" fontId="72" fillId="2" borderId="4" xfId="0" applyFont="1" applyFill="1" applyBorder="1" applyAlignment="1" applyProtection="1">
      <alignment horizontal="left"/>
    </xf>
    <xf numFmtId="164" fontId="72" fillId="2" borderId="4" xfId="0" applyNumberFormat="1" applyFont="1" applyFill="1" applyBorder="1" applyAlignment="1" applyProtection="1">
      <alignment horizontal="justify"/>
    </xf>
    <xf numFmtId="0" fontId="73" fillId="2" borderId="0" xfId="0" applyFont="1" applyFill="1" applyBorder="1" applyAlignment="1" applyProtection="1">
      <alignment horizontal="justify"/>
    </xf>
    <xf numFmtId="0" fontId="73" fillId="2" borderId="0" xfId="0" applyFont="1" applyFill="1" applyBorder="1" applyProtection="1"/>
    <xf numFmtId="0" fontId="72" fillId="6" borderId="0" xfId="0" applyFont="1" applyFill="1" applyBorder="1" applyProtection="1"/>
    <xf numFmtId="0" fontId="72" fillId="2" borderId="0" xfId="0" applyFont="1" applyFill="1" applyBorder="1" applyProtection="1"/>
    <xf numFmtId="0" fontId="71" fillId="2" borderId="0" xfId="0" applyFont="1" applyFill="1" applyBorder="1" applyProtection="1"/>
    <xf numFmtId="0" fontId="76" fillId="3" borderId="7" xfId="0" applyFont="1" applyFill="1" applyBorder="1" applyAlignment="1" applyProtection="1">
      <alignment horizontal="left"/>
    </xf>
    <xf numFmtId="164" fontId="54" fillId="3" borderId="8" xfId="0" applyNumberFormat="1" applyFont="1" applyFill="1" applyBorder="1" applyProtection="1"/>
    <xf numFmtId="0" fontId="76" fillId="3" borderId="7" xfId="0" applyFont="1" applyFill="1" applyBorder="1" applyProtection="1"/>
    <xf numFmtId="0" fontId="1" fillId="2" borderId="5" xfId="0" applyFont="1" applyFill="1" applyBorder="1" applyProtection="1"/>
    <xf numFmtId="0" fontId="1" fillId="2" borderId="3" xfId="0" applyFont="1" applyFill="1" applyBorder="1" applyProtection="1"/>
    <xf numFmtId="0" fontId="52"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62" fillId="2" borderId="3" xfId="0" applyFont="1" applyFill="1" applyBorder="1" applyAlignment="1" applyProtection="1">
      <alignment horizontal="right"/>
    </xf>
    <xf numFmtId="0" fontId="78" fillId="2" borderId="0" xfId="0" applyFont="1" applyFill="1" applyBorder="1" applyAlignment="1" applyProtection="1">
      <alignment horizontal="right"/>
    </xf>
    <xf numFmtId="0" fontId="79" fillId="3" borderId="5" xfId="0" applyFont="1" applyFill="1" applyBorder="1" applyAlignment="1" applyProtection="1">
      <alignment horizontal="left"/>
    </xf>
    <xf numFmtId="0" fontId="68" fillId="3" borderId="3" xfId="0" applyFont="1" applyFill="1" applyBorder="1" applyProtection="1"/>
    <xf numFmtId="0" fontId="69" fillId="2" borderId="5" xfId="0" applyFont="1" applyFill="1" applyBorder="1" applyAlignment="1" applyProtection="1">
      <alignment horizontal="right"/>
    </xf>
    <xf numFmtId="0" fontId="69" fillId="2" borderId="0" xfId="0" applyFont="1" applyFill="1" applyBorder="1" applyAlignment="1" applyProtection="1">
      <alignment horizontal="right"/>
    </xf>
    <xf numFmtId="0" fontId="68" fillId="2" borderId="0" xfId="0" applyFont="1" applyFill="1" applyBorder="1" applyAlignment="1" applyProtection="1">
      <alignment horizontal="right"/>
    </xf>
    <xf numFmtId="0" fontId="80" fillId="2" borderId="3" xfId="0" applyFont="1" applyFill="1" applyBorder="1" applyAlignment="1" applyProtection="1">
      <alignment horizontal="right"/>
    </xf>
    <xf numFmtId="0" fontId="81" fillId="3" borderId="5" xfId="0" applyFont="1" applyFill="1" applyBorder="1" applyAlignment="1" applyProtection="1">
      <alignment horizontal="left"/>
    </xf>
    <xf numFmtId="164" fontId="74" fillId="3" borderId="3" xfId="0" applyNumberFormat="1" applyFont="1" applyFill="1" applyBorder="1" applyAlignment="1" applyProtection="1">
      <alignment horizontal="justify"/>
    </xf>
    <xf numFmtId="0" fontId="82" fillId="2" borderId="5" xfId="0" applyFont="1" applyFill="1" applyBorder="1" applyAlignment="1" applyProtection="1">
      <alignment horizontal="right"/>
    </xf>
    <xf numFmtId="0" fontId="54" fillId="2" borderId="3" xfId="0" applyFont="1" applyFill="1" applyBorder="1" applyAlignment="1" applyProtection="1">
      <alignment horizontal="right"/>
    </xf>
    <xf numFmtId="0" fontId="74" fillId="3" borderId="5" xfId="0" applyFont="1" applyFill="1" applyBorder="1" applyAlignment="1" applyProtection="1">
      <alignment horizontal="left"/>
    </xf>
    <xf numFmtId="164" fontId="83" fillId="3" borderId="3" xfId="0" applyNumberFormat="1" applyFont="1" applyFill="1" applyBorder="1" applyAlignment="1" applyProtection="1">
      <alignment horizontal="justify"/>
    </xf>
    <xf numFmtId="164" fontId="74" fillId="2" borderId="0" xfId="0" applyNumberFormat="1" applyFont="1" applyFill="1" applyAlignment="1" applyProtection="1">
      <alignment horizontal="justify"/>
    </xf>
    <xf numFmtId="0" fontId="57" fillId="2" borderId="5" xfId="0" applyFont="1" applyFill="1" applyBorder="1" applyAlignment="1" applyProtection="1">
      <alignment horizontal="right"/>
    </xf>
    <xf numFmtId="171" fontId="57" fillId="2" borderId="0" xfId="0" applyNumberFormat="1" applyFont="1" applyFill="1" applyBorder="1" applyAlignment="1" applyProtection="1">
      <alignment horizontal="right"/>
    </xf>
    <xf numFmtId="171" fontId="1" fillId="2" borderId="0" xfId="0" applyNumberFormat="1" applyFont="1" applyFill="1" applyBorder="1" applyAlignment="1" applyProtection="1">
      <alignment horizontal="right"/>
    </xf>
    <xf numFmtId="171" fontId="84" fillId="2" borderId="3" xfId="0" applyNumberFormat="1" applyFont="1" applyFill="1" applyBorder="1" applyAlignment="1" applyProtection="1">
      <alignment horizontal="right"/>
    </xf>
    <xf numFmtId="171" fontId="71" fillId="2" borderId="0" xfId="0" applyNumberFormat="1" applyFont="1" applyFill="1" applyBorder="1" applyProtection="1"/>
    <xf numFmtId="0" fontId="85" fillId="3" borderId="5" xfId="0" applyFont="1" applyFill="1" applyBorder="1" applyAlignment="1" applyProtection="1">
      <alignment horizontal="left"/>
    </xf>
    <xf numFmtId="164" fontId="86" fillId="3" borderId="3" xfId="0" applyNumberFormat="1" applyFont="1" applyFill="1" applyBorder="1" applyAlignment="1" applyProtection="1">
      <alignment horizontal="justify"/>
    </xf>
    <xf numFmtId="164" fontId="83" fillId="2" borderId="0" xfId="0" applyNumberFormat="1" applyFont="1" applyFill="1" applyAlignment="1" applyProtection="1">
      <alignment horizontal="justify"/>
    </xf>
    <xf numFmtId="164" fontId="86" fillId="2" borderId="0" xfId="0" applyNumberFormat="1" applyFont="1" applyFill="1" applyAlignment="1" applyProtection="1">
      <alignment horizontal="justify"/>
    </xf>
    <xf numFmtId="0" fontId="68" fillId="3" borderId="5" xfId="0" applyFont="1" applyFill="1" applyBorder="1" applyAlignment="1" applyProtection="1">
      <alignment horizontal="left"/>
    </xf>
    <xf numFmtId="164" fontId="87" fillId="3" borderId="3" xfId="0" applyNumberFormat="1" applyFont="1" applyFill="1" applyBorder="1" applyAlignment="1" applyProtection="1">
      <alignment horizontal="justify"/>
    </xf>
    <xf numFmtId="164" fontId="88" fillId="2" borderId="0" xfId="0" applyNumberFormat="1" applyFont="1" applyFill="1" applyAlignment="1" applyProtection="1">
      <alignment horizontal="justify"/>
    </xf>
    <xf numFmtId="0" fontId="68" fillId="2" borderId="5" xfId="0" applyFont="1" applyFill="1" applyBorder="1" applyAlignment="1" applyProtection="1">
      <alignment horizontal="right"/>
    </xf>
    <xf numFmtId="10" fontId="68" fillId="2" borderId="0" xfId="0" applyNumberFormat="1" applyFont="1" applyFill="1" applyBorder="1" applyAlignment="1" applyProtection="1">
      <alignment horizontal="right"/>
    </xf>
    <xf numFmtId="10" fontId="89" fillId="2" borderId="3" xfId="0" applyNumberFormat="1" applyFont="1" applyFill="1" applyBorder="1" applyAlignment="1" applyProtection="1">
      <alignment horizontal="right"/>
    </xf>
    <xf numFmtId="171" fontId="70" fillId="2" borderId="0" xfId="0" applyNumberFormat="1" applyFont="1" applyFill="1" applyBorder="1" applyProtection="1"/>
    <xf numFmtId="164" fontId="90" fillId="3" borderId="3" xfId="0" applyNumberFormat="1" applyFont="1" applyFill="1" applyBorder="1" applyAlignment="1" applyProtection="1">
      <alignment horizontal="justify"/>
    </xf>
    <xf numFmtId="0" fontId="52" fillId="2" borderId="0" xfId="0" applyFont="1" applyFill="1" applyAlignment="1" applyProtection="1">
      <alignment horizontal="justify"/>
    </xf>
    <xf numFmtId="0" fontId="52" fillId="2" borderId="0" xfId="0" applyFont="1" applyFill="1" applyBorder="1" applyAlignment="1" applyProtection="1">
      <alignment horizontal="justify"/>
    </xf>
    <xf numFmtId="171" fontId="52" fillId="2" borderId="0" xfId="0" applyNumberFormat="1" applyFont="1" applyFill="1" applyBorder="1" applyAlignment="1" applyProtection="1">
      <alignment horizontal="right"/>
    </xf>
    <xf numFmtId="0" fontId="82" fillId="2" borderId="0" xfId="0" applyFont="1" applyFill="1" applyAlignment="1" applyProtection="1">
      <alignment horizontal="justify"/>
    </xf>
    <xf numFmtId="0" fontId="57" fillId="2" borderId="0" xfId="0" applyFont="1" applyFill="1" applyAlignment="1" applyProtection="1">
      <alignment horizontal="justify"/>
    </xf>
    <xf numFmtId="10" fontId="57" fillId="2" borderId="0" xfId="0" applyNumberFormat="1" applyFont="1" applyFill="1" applyBorder="1" applyAlignment="1" applyProtection="1">
      <alignment horizontal="justify"/>
    </xf>
    <xf numFmtId="0" fontId="1" fillId="3" borderId="6" xfId="0" applyFont="1" applyFill="1" applyBorder="1" applyAlignment="1" applyProtection="1">
      <alignment horizontal="left"/>
    </xf>
    <xf numFmtId="164" fontId="90" fillId="3" borderId="9" xfId="0" applyNumberFormat="1" applyFont="1" applyFill="1" applyBorder="1" applyAlignment="1" applyProtection="1">
      <alignment horizontal="justify"/>
    </xf>
    <xf numFmtId="0" fontId="57" fillId="2" borderId="6" xfId="0" applyFont="1" applyFill="1" applyBorder="1" applyAlignment="1" applyProtection="1">
      <alignment horizontal="right"/>
    </xf>
    <xf numFmtId="10" fontId="57" fillId="2" borderId="1" xfId="0" applyNumberFormat="1" applyFont="1" applyFill="1" applyBorder="1" applyAlignment="1" applyProtection="1">
      <alignment horizontal="justify"/>
    </xf>
    <xf numFmtId="171" fontId="57" fillId="2" borderId="1" xfId="0" applyNumberFormat="1" applyFont="1" applyFill="1" applyBorder="1" applyAlignment="1" applyProtection="1">
      <alignment horizontal="right"/>
    </xf>
    <xf numFmtId="171" fontId="84" fillId="2" borderId="9" xfId="0" applyNumberFormat="1" applyFont="1" applyFill="1" applyBorder="1" applyAlignment="1" applyProtection="1">
      <alignment horizontal="right"/>
    </xf>
    <xf numFmtId="0" fontId="72" fillId="2" borderId="4" xfId="0" applyFont="1" applyFill="1" applyBorder="1" applyProtection="1"/>
    <xf numFmtId="0" fontId="72" fillId="2" borderId="4" xfId="0" applyFont="1" applyFill="1" applyBorder="1" applyAlignment="1" applyProtection="1">
      <alignment horizontal="justify"/>
    </xf>
    <xf numFmtId="10" fontId="72" fillId="2" borderId="4" xfId="0" applyNumberFormat="1" applyFont="1" applyFill="1" applyBorder="1" applyAlignment="1" applyProtection="1">
      <alignment horizontal="justify"/>
    </xf>
    <xf numFmtId="0" fontId="15" fillId="2" borderId="0" xfId="0" applyFont="1" applyFill="1" applyProtection="1"/>
    <xf numFmtId="0" fontId="91" fillId="2" borderId="4" xfId="0" applyFont="1" applyFill="1" applyBorder="1" applyAlignment="1" applyProtection="1">
      <alignment horizontal="justify"/>
    </xf>
    <xf numFmtId="10" fontId="52" fillId="2" borderId="0" xfId="0" applyNumberFormat="1" applyFont="1" applyFill="1" applyBorder="1" applyAlignment="1" applyProtection="1">
      <alignment horizontal="right"/>
    </xf>
    <xf numFmtId="0" fontId="57" fillId="2" borderId="10" xfId="0" applyFont="1" applyFill="1" applyBorder="1" applyProtection="1"/>
    <xf numFmtId="10" fontId="57" fillId="2" borderId="11" xfId="0" applyNumberFormat="1" applyFont="1" applyFill="1" applyBorder="1" applyAlignment="1" applyProtection="1">
      <alignment horizontal="justify"/>
    </xf>
    <xf numFmtId="43" fontId="1" fillId="2" borderId="10" xfId="0" applyNumberFormat="1" applyFont="1" applyFill="1" applyBorder="1" applyProtection="1"/>
    <xf numFmtId="43" fontId="57" fillId="2" borderId="11" xfId="0" applyNumberFormat="1" applyFont="1" applyFill="1" applyBorder="1" applyAlignment="1" applyProtection="1">
      <alignment horizontal="justify"/>
    </xf>
    <xf numFmtId="43" fontId="1" fillId="2" borderId="12" xfId="0" applyNumberFormat="1" applyFont="1" applyFill="1" applyBorder="1" applyProtection="1"/>
    <xf numFmtId="0" fontId="52" fillId="6" borderId="0" xfId="0" applyFont="1" applyFill="1" applyBorder="1" applyAlignment="1" applyProtection="1">
      <alignment horizontal="right"/>
    </xf>
    <xf numFmtId="0" fontId="52" fillId="0" borderId="0" xfId="0" applyFont="1" applyBorder="1" applyAlignment="1" applyProtection="1">
      <alignment horizontal="right"/>
    </xf>
    <xf numFmtId="0" fontId="57" fillId="2" borderId="6" xfId="0" applyFont="1" applyFill="1" applyBorder="1" applyProtection="1"/>
    <xf numFmtId="43" fontId="1" fillId="2" borderId="6" xfId="0" applyNumberFormat="1" applyFont="1" applyFill="1" applyBorder="1" applyProtection="1"/>
    <xf numFmtId="43" fontId="57" fillId="2" borderId="1" xfId="0" applyNumberFormat="1" applyFont="1" applyFill="1" applyBorder="1" applyAlignment="1" applyProtection="1">
      <alignment horizontal="justify"/>
    </xf>
    <xf numFmtId="43" fontId="1" fillId="2" borderId="13" xfId="0" applyNumberFormat="1" applyFont="1" applyFill="1" applyBorder="1" applyProtection="1"/>
    <xf numFmtId="43" fontId="92" fillId="2" borderId="0" xfId="0" applyNumberFormat="1" applyFont="1" applyFill="1" applyBorder="1" applyProtection="1"/>
    <xf numFmtId="0" fontId="1" fillId="0" borderId="0" xfId="0" applyFont="1" applyBorder="1" applyProtection="1"/>
    <xf numFmtId="0" fontId="57" fillId="0" borderId="0" xfId="0" applyFont="1" applyAlignment="1" applyProtection="1">
      <alignment horizontal="justify"/>
    </xf>
    <xf numFmtId="0" fontId="52" fillId="2" borderId="7" xfId="0" applyFont="1" applyFill="1" applyBorder="1" applyAlignment="1" applyProtection="1">
      <alignment horizontal="right"/>
    </xf>
    <xf numFmtId="10" fontId="52" fillId="2" borderId="8" xfId="0" applyNumberFormat="1" applyFont="1" applyFill="1" applyBorder="1" applyAlignment="1" applyProtection="1">
      <alignment horizontal="right"/>
    </xf>
    <xf numFmtId="0" fontId="52" fillId="2" borderId="14" xfId="0" applyFont="1" applyFill="1" applyBorder="1" applyAlignment="1" applyProtection="1">
      <alignment horizontal="right"/>
    </xf>
    <xf numFmtId="43" fontId="54" fillId="2" borderId="7" xfId="0" applyNumberFormat="1" applyFont="1" applyFill="1" applyBorder="1" applyProtection="1"/>
    <xf numFmtId="43" fontId="84" fillId="2" borderId="8" xfId="0" applyNumberFormat="1" applyFont="1" applyFill="1" applyBorder="1" applyAlignment="1" applyProtection="1">
      <alignment horizontal="justify"/>
    </xf>
    <xf numFmtId="43" fontId="54" fillId="2" borderId="14" xfId="0" applyNumberFormat="1" applyFont="1" applyFill="1" applyBorder="1" applyProtection="1"/>
    <xf numFmtId="0" fontId="14" fillId="2" borderId="0" xfId="0" applyFont="1" applyFill="1" applyProtection="1"/>
    <xf numFmtId="0" fontId="1" fillId="0" borderId="0" xfId="0" applyFont="1" applyProtection="1"/>
    <xf numFmtId="0" fontId="32" fillId="2" borderId="0" xfId="0" applyFont="1" applyFill="1" applyBorder="1"/>
    <xf numFmtId="0" fontId="57" fillId="6" borderId="0" xfId="0" applyFont="1" applyFill="1" applyAlignment="1" applyProtection="1">
      <alignment vertical="top" wrapText="1"/>
    </xf>
    <xf numFmtId="0" fontId="66" fillId="2" borderId="0" xfId="0" applyFont="1" applyFill="1" applyBorder="1" applyAlignment="1" applyProtection="1">
      <alignment horizontal="center"/>
    </xf>
    <xf numFmtId="0" fontId="69" fillId="2" borderId="10" xfId="0" applyFont="1" applyFill="1" applyBorder="1" applyAlignment="1" applyProtection="1">
      <alignment horizontal="justify"/>
    </xf>
    <xf numFmtId="0" fontId="69" fillId="2" borderId="11" xfId="0" applyFont="1" applyFill="1" applyBorder="1" applyAlignment="1" applyProtection="1">
      <alignment horizontal="justify"/>
    </xf>
    <xf numFmtId="0" fontId="68" fillId="2" borderId="10" xfId="0" applyFont="1" applyFill="1" applyBorder="1" applyProtection="1"/>
    <xf numFmtId="0" fontId="68" fillId="2" borderId="11" xfId="0" applyFont="1" applyFill="1" applyBorder="1" applyProtection="1"/>
    <xf numFmtId="164" fontId="1" fillId="2" borderId="0" xfId="0" applyNumberFormat="1" applyFont="1" applyFill="1" applyBorder="1" applyAlignment="1" applyProtection="1">
      <alignment horizontal="right"/>
    </xf>
    <xf numFmtId="164" fontId="1" fillId="2" borderId="6" xfId="0" applyNumberFormat="1" applyFont="1" applyFill="1" applyBorder="1" applyAlignment="1" applyProtection="1">
      <alignment horizontal="right"/>
    </xf>
    <xf numFmtId="164" fontId="1" fillId="2" borderId="1" xfId="0" applyNumberFormat="1" applyFont="1" applyFill="1" applyBorder="1" applyAlignment="1" applyProtection="1">
      <alignment horizontal="right"/>
    </xf>
    <xf numFmtId="164" fontId="71" fillId="7" borderId="13" xfId="0" applyNumberFormat="1" applyFont="1" applyFill="1" applyBorder="1" applyAlignment="1" applyProtection="1">
      <alignment horizontal="right"/>
    </xf>
    <xf numFmtId="0" fontId="70" fillId="7" borderId="22" xfId="0" applyFont="1" applyFill="1" applyBorder="1" applyProtection="1"/>
    <xf numFmtId="164" fontId="71" fillId="7" borderId="3" xfId="0" applyNumberFormat="1" applyFont="1" applyFill="1" applyBorder="1" applyAlignment="1" applyProtection="1">
      <alignment horizontal="right"/>
    </xf>
    <xf numFmtId="164" fontId="71" fillId="7" borderId="9" xfId="0" applyNumberFormat="1" applyFont="1" applyFill="1" applyBorder="1" applyAlignment="1" applyProtection="1">
      <alignment horizontal="right"/>
    </xf>
    <xf numFmtId="0" fontId="70" fillId="7" borderId="12" xfId="0" applyFont="1" applyFill="1" applyBorder="1" applyProtection="1"/>
    <xf numFmtId="0" fontId="62" fillId="3" borderId="7" xfId="0" applyFont="1" applyFill="1" applyBorder="1" applyAlignment="1" applyProtection="1">
      <alignment horizontal="center"/>
    </xf>
    <xf numFmtId="0" fontId="62" fillId="3" borderId="19" xfId="0" applyFont="1" applyFill="1" applyBorder="1" applyAlignment="1" applyProtection="1">
      <alignment horizontal="center"/>
    </xf>
    <xf numFmtId="0" fontId="63" fillId="3" borderId="14" xfId="0" applyFont="1" applyFill="1" applyBorder="1" applyAlignment="1" applyProtection="1">
      <alignment horizontal="center"/>
    </xf>
    <xf numFmtId="0" fontId="64" fillId="2" borderId="3" xfId="0" applyFont="1" applyFill="1" applyBorder="1" applyAlignment="1" applyProtection="1">
      <alignment horizontal="left"/>
    </xf>
    <xf numFmtId="0" fontId="39" fillId="5" borderId="16" xfId="2" applyFont="1" applyFill="1" applyBorder="1" applyAlignment="1"/>
    <xf numFmtId="0" fontId="39" fillId="5" borderId="3" xfId="2" applyFont="1" applyFill="1" applyBorder="1" applyAlignment="1"/>
    <xf numFmtId="10" fontId="36" fillId="2" borderId="16" xfId="2" applyNumberFormat="1" applyFont="1" applyFill="1" applyBorder="1" applyAlignment="1">
      <alignment horizontal="center"/>
    </xf>
    <xf numFmtId="10" fontId="36" fillId="2" borderId="3" xfId="2" applyNumberFormat="1" applyFont="1" applyFill="1" applyBorder="1" applyAlignment="1">
      <alignment horizontal="center"/>
    </xf>
    <xf numFmtId="10" fontId="36" fillId="5" borderId="16" xfId="2" applyNumberFormat="1" applyFont="1" applyFill="1" applyBorder="1" applyAlignment="1">
      <alignment horizontal="center"/>
    </xf>
    <xf numFmtId="10" fontId="36" fillId="5" borderId="3" xfId="2" applyNumberFormat="1" applyFont="1" applyFill="1" applyBorder="1" applyAlignment="1">
      <alignment horizontal="center"/>
    </xf>
    <xf numFmtId="0" fontId="39" fillId="5" borderId="16" xfId="2" applyFont="1" applyFill="1" applyBorder="1" applyAlignment="1">
      <alignment horizontal="center"/>
    </xf>
    <xf numFmtId="0" fontId="39" fillId="5" borderId="3" xfId="2" applyFont="1" applyFill="1" applyBorder="1" applyAlignment="1">
      <alignment horizontal="center"/>
    </xf>
    <xf numFmtId="0" fontId="94" fillId="8" borderId="0" xfId="1" applyFont="1" applyFill="1" applyBorder="1" applyAlignment="1" applyProtection="1">
      <alignment horizontal="center" vertical="center" wrapText="1"/>
    </xf>
    <xf numFmtId="0" fontId="32" fillId="6" borderId="0" xfId="2" applyFont="1" applyFill="1" applyBorder="1"/>
    <xf numFmtId="0" fontId="33" fillId="6" borderId="0" xfId="2" applyFont="1" applyFill="1" applyBorder="1"/>
    <xf numFmtId="0" fontId="35" fillId="6" borderId="0" xfId="2" applyFont="1" applyFill="1" applyBorder="1"/>
    <xf numFmtId="0" fontId="38" fillId="6" borderId="0" xfId="2" applyFont="1" applyFill="1" applyBorder="1"/>
    <xf numFmtId="0" fontId="36" fillId="6" borderId="0" xfId="2" applyFont="1" applyFill="1" applyBorder="1"/>
    <xf numFmtId="172" fontId="95" fillId="2" borderId="14" xfId="0" applyNumberFormat="1" applyFont="1" applyFill="1" applyBorder="1" applyAlignment="1" applyProtection="1">
      <alignment horizontal="center" vertical="center"/>
      <protection locked="0" hidden="1"/>
    </xf>
    <xf numFmtId="172" fontId="20" fillId="2" borderId="0" xfId="0" applyNumberFormat="1" applyFont="1" applyFill="1" applyBorder="1" applyAlignment="1" applyProtection="1">
      <alignment horizontal="center" vertical="center"/>
      <protection hidden="1"/>
    </xf>
    <xf numFmtId="172" fontId="95" fillId="2" borderId="24" xfId="0" applyNumberFormat="1" applyFont="1" applyFill="1" applyBorder="1" applyAlignment="1" applyProtection="1">
      <alignment horizontal="center" vertical="center"/>
      <protection locked="0" hidden="1"/>
    </xf>
    <xf numFmtId="0" fontId="26" fillId="2" borderId="0" xfId="0" applyFont="1" applyFill="1" applyBorder="1" applyAlignment="1" applyProtection="1">
      <alignment horizontal="left" vertical="center"/>
      <protection hidden="1"/>
    </xf>
    <xf numFmtId="166" fontId="3" fillId="2" borderId="0" xfId="0" applyNumberFormat="1" applyFont="1" applyFill="1" applyBorder="1" applyAlignment="1" applyProtection="1">
      <alignment vertical="center"/>
      <protection hidden="1"/>
    </xf>
    <xf numFmtId="166" fontId="26" fillId="2" borderId="0" xfId="0" applyNumberFormat="1" applyFont="1" applyFill="1" applyBorder="1" applyAlignment="1" applyProtection="1">
      <alignment horizontal="left" vertical="center"/>
      <protection hidden="1"/>
    </xf>
    <xf numFmtId="172" fontId="97" fillId="2" borderId="25" xfId="0" applyNumberFormat="1" applyFont="1" applyFill="1" applyBorder="1" applyAlignment="1" applyProtection="1">
      <alignment horizontal="center" vertical="center"/>
      <protection hidden="1"/>
    </xf>
    <xf numFmtId="172" fontId="96" fillId="9" borderId="26" xfId="0" applyNumberFormat="1" applyFont="1" applyFill="1" applyBorder="1" applyAlignment="1" applyProtection="1">
      <alignment horizontal="center" vertical="center"/>
      <protection hidden="1"/>
    </xf>
    <xf numFmtId="49" fontId="8" fillId="2" borderId="0" xfId="0" applyNumberFormat="1" applyFont="1" applyFill="1" applyBorder="1" applyAlignment="1" applyProtection="1">
      <alignment horizontal="right"/>
      <protection hidden="1"/>
    </xf>
    <xf numFmtId="172" fontId="95" fillId="2" borderId="30" xfId="0" applyNumberFormat="1" applyFont="1" applyFill="1" applyBorder="1" applyAlignment="1" applyProtection="1">
      <alignment horizontal="center" vertical="center"/>
      <protection locked="0" hidden="1"/>
    </xf>
    <xf numFmtId="0" fontId="19" fillId="2" borderId="32" xfId="0" applyFont="1" applyFill="1" applyBorder="1" applyAlignment="1" applyProtection="1">
      <alignment horizontal="center" vertical="center"/>
      <protection hidden="1"/>
    </xf>
    <xf numFmtId="0" fontId="19" fillId="2" borderId="34" xfId="0" applyFont="1" applyFill="1" applyBorder="1" applyAlignment="1" applyProtection="1">
      <alignment horizontal="center" vertical="center"/>
      <protection hidden="1"/>
    </xf>
    <xf numFmtId="0" fontId="19" fillId="2" borderId="24" xfId="0" applyFont="1" applyFill="1" applyBorder="1" applyAlignment="1" applyProtection="1">
      <alignment horizontal="center" vertical="center"/>
      <protection hidden="1"/>
    </xf>
    <xf numFmtId="172" fontId="96" fillId="2" borderId="38" xfId="0" applyNumberFormat="1" applyFont="1" applyFill="1" applyBorder="1" applyAlignment="1" applyProtection="1">
      <alignment horizontal="center" vertical="center"/>
      <protection hidden="1"/>
    </xf>
    <xf numFmtId="0" fontId="19" fillId="2" borderId="36" xfId="0" applyFont="1" applyFill="1" applyBorder="1" applyAlignment="1" applyProtection="1">
      <alignment horizontal="center" vertical="center"/>
      <protection hidden="1"/>
    </xf>
    <xf numFmtId="172" fontId="95" fillId="2" borderId="29" xfId="0" applyNumberFormat="1" applyFont="1" applyFill="1" applyBorder="1" applyAlignment="1" applyProtection="1">
      <alignment horizontal="center" vertical="center"/>
      <protection locked="0" hidden="1"/>
    </xf>
    <xf numFmtId="0" fontId="99" fillId="6" borderId="0" xfId="0" applyFont="1" applyFill="1" applyBorder="1" applyAlignment="1" applyProtection="1">
      <alignment horizontal="right" vertical="center"/>
      <protection hidden="1"/>
    </xf>
    <xf numFmtId="174" fontId="99" fillId="6" borderId="29" xfId="0" applyNumberFormat="1" applyFont="1" applyFill="1" applyBorder="1" applyAlignment="1" applyProtection="1">
      <alignment horizontal="center" vertical="center"/>
      <protection hidden="1"/>
    </xf>
    <xf numFmtId="174" fontId="100" fillId="2" borderId="29" xfId="0" applyNumberFormat="1" applyFont="1" applyFill="1" applyBorder="1" applyAlignment="1" applyProtection="1">
      <alignment horizontal="center" vertical="center"/>
      <protection locked="0" hidden="1"/>
    </xf>
    <xf numFmtId="0" fontId="68" fillId="2" borderId="0" xfId="0" applyFont="1" applyFill="1" applyBorder="1" applyAlignment="1" applyProtection="1">
      <alignment vertical="center"/>
      <protection hidden="1"/>
    </xf>
    <xf numFmtId="0" fontId="89" fillId="6" borderId="0" xfId="0" applyFont="1" applyFill="1" applyBorder="1" applyAlignment="1" applyProtection="1">
      <alignment horizontal="right" vertical="center"/>
      <protection hidden="1"/>
    </xf>
    <xf numFmtId="0" fontId="101"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protection hidden="1"/>
    </xf>
    <xf numFmtId="0" fontId="54"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0" fontId="66" fillId="2" borderId="0" xfId="0" applyFont="1" applyFill="1" applyBorder="1" applyAlignment="1" applyProtection="1">
      <alignment horizontal="right" vertical="center"/>
      <protection hidden="1"/>
    </xf>
    <xf numFmtId="166" fontId="104" fillId="2" borderId="0" xfId="0" applyNumberFormat="1" applyFont="1" applyFill="1" applyBorder="1" applyAlignment="1" applyProtection="1">
      <alignment horizontal="left" vertical="center"/>
      <protection hidden="1"/>
    </xf>
    <xf numFmtId="172" fontId="104" fillId="6" borderId="0" xfId="0" applyNumberFormat="1" applyFont="1" applyFill="1" applyBorder="1" applyAlignment="1" applyProtection="1">
      <alignment horizontal="right" vertical="center"/>
      <protection hidden="1"/>
    </xf>
    <xf numFmtId="0" fontId="105" fillId="2" borderId="0" xfId="0" applyFont="1" applyFill="1" applyBorder="1" applyAlignment="1" applyProtection="1">
      <alignment vertical="center"/>
      <protection hidden="1"/>
    </xf>
    <xf numFmtId="168" fontId="22" fillId="2" borderId="0" xfId="0" applyNumberFormat="1" applyFont="1" applyFill="1" applyProtection="1">
      <protection hidden="1"/>
    </xf>
    <xf numFmtId="173" fontId="6" fillId="2" borderId="0" xfId="0" applyNumberFormat="1" applyFont="1" applyFill="1" applyProtection="1">
      <protection hidden="1"/>
    </xf>
    <xf numFmtId="171" fontId="22" fillId="2" borderId="0" xfId="0" applyNumberFormat="1" applyFont="1" applyFill="1" applyProtection="1">
      <protection hidden="1"/>
    </xf>
    <xf numFmtId="43" fontId="92"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6" fillId="2" borderId="0" xfId="0" applyFont="1" applyFill="1" applyBorder="1" applyAlignment="1" applyProtection="1">
      <alignment vertical="center"/>
      <protection hidden="1"/>
    </xf>
    <xf numFmtId="43" fontId="22" fillId="2" borderId="0" xfId="0" applyNumberFormat="1" applyFont="1" applyFill="1" applyAlignment="1" applyProtection="1">
      <alignment vertical="center"/>
      <protection hidden="1"/>
    </xf>
    <xf numFmtId="0" fontId="21" fillId="2" borderId="0" xfId="0" applyFont="1" applyFill="1" applyAlignment="1" applyProtection="1">
      <alignment vertical="center"/>
      <protection hidden="1"/>
    </xf>
    <xf numFmtId="165" fontId="6" fillId="2" borderId="0" xfId="0" applyNumberFormat="1" applyFont="1" applyFill="1" applyAlignment="1" applyProtection="1">
      <alignment vertical="center"/>
      <protection hidden="1"/>
    </xf>
    <xf numFmtId="0" fontId="6" fillId="2" borderId="0" xfId="0" applyFont="1" applyFill="1" applyAlignment="1" applyProtection="1">
      <alignment vertical="center"/>
      <protection hidden="1"/>
    </xf>
    <xf numFmtId="0" fontId="106" fillId="2" borderId="0" xfId="0" applyFont="1" applyFill="1" applyBorder="1" applyProtection="1">
      <protection hidden="1"/>
    </xf>
    <xf numFmtId="43" fontId="107" fillId="2" borderId="0" xfId="0" applyNumberFormat="1" applyFont="1" applyFill="1" applyProtection="1">
      <protection hidden="1"/>
    </xf>
    <xf numFmtId="0" fontId="108" fillId="2" borderId="0" xfId="0" applyFont="1" applyFill="1" applyProtection="1">
      <protection hidden="1"/>
    </xf>
    <xf numFmtId="165" fontId="106" fillId="2" borderId="0" xfId="0" applyNumberFormat="1" applyFont="1" applyFill="1" applyProtection="1">
      <protection hidden="1"/>
    </xf>
    <xf numFmtId="0" fontId="106" fillId="2" borderId="0" xfId="0" applyFont="1" applyFill="1" applyProtection="1">
      <protection hidden="1"/>
    </xf>
    <xf numFmtId="0" fontId="98" fillId="8" borderId="39" xfId="0" applyFont="1" applyFill="1" applyBorder="1" applyAlignment="1" applyProtection="1">
      <alignment horizontal="center"/>
      <protection hidden="1"/>
    </xf>
    <xf numFmtId="0" fontId="98" fillId="8" borderId="13" xfId="0" applyFont="1" applyFill="1" applyBorder="1" applyAlignment="1" applyProtection="1">
      <protection hidden="1"/>
    </xf>
    <xf numFmtId="0" fontId="98" fillId="8" borderId="9" xfId="0" applyFont="1" applyFill="1" applyBorder="1" applyAlignment="1" applyProtection="1">
      <alignment horizontal="left"/>
      <protection hidden="1"/>
    </xf>
    <xf numFmtId="0" fontId="98" fillId="8" borderId="13" xfId="0" applyFont="1" applyFill="1" applyBorder="1" applyAlignment="1" applyProtection="1">
      <alignment horizontal="left"/>
      <protection hidden="1"/>
    </xf>
    <xf numFmtId="0" fontId="50" fillId="2" borderId="0" xfId="0" applyFont="1" applyFill="1" applyBorder="1" applyAlignment="1" applyProtection="1">
      <alignment horizontal="left" vertical="center"/>
      <protection hidden="1"/>
    </xf>
    <xf numFmtId="0" fontId="51" fillId="2" borderId="0" xfId="0" applyFont="1" applyFill="1" applyBorder="1" applyAlignment="1" applyProtection="1">
      <alignment vertical="center"/>
      <protection hidden="1"/>
    </xf>
    <xf numFmtId="172" fontId="109" fillId="2" borderId="0" xfId="0" applyNumberFormat="1" applyFont="1" applyFill="1" applyBorder="1" applyAlignment="1" applyProtection="1">
      <alignment horizontal="center" vertical="center"/>
      <protection hidden="1"/>
    </xf>
    <xf numFmtId="0" fontId="50" fillId="2" borderId="0" xfId="0" applyFont="1" applyFill="1" applyBorder="1" applyAlignment="1" applyProtection="1">
      <alignment horizontal="right" vertical="center"/>
      <protection hidden="1"/>
    </xf>
    <xf numFmtId="0" fontId="50" fillId="6" borderId="0" xfId="0" applyFont="1" applyFill="1" applyBorder="1" applyAlignment="1" applyProtection="1">
      <alignment horizontal="right" vertical="center"/>
      <protection hidden="1"/>
    </xf>
    <xf numFmtId="172" fontId="50" fillId="6" borderId="0" xfId="0" applyNumberFormat="1" applyFont="1" applyFill="1" applyBorder="1" applyAlignment="1" applyProtection="1">
      <alignment horizontal="center" vertical="center"/>
      <protection hidden="1"/>
    </xf>
    <xf numFmtId="172" fontId="51" fillId="6" borderId="0" xfId="0" applyNumberFormat="1" applyFont="1" applyFill="1" applyBorder="1" applyAlignment="1" applyProtection="1">
      <alignment horizontal="center" vertical="center"/>
      <protection hidden="1"/>
    </xf>
    <xf numFmtId="0" fontId="110" fillId="2" borderId="0" xfId="0" applyFont="1" applyFill="1" applyBorder="1" applyAlignment="1" applyProtection="1">
      <alignment vertical="center"/>
      <protection hidden="1"/>
    </xf>
    <xf numFmtId="43" fontId="111" fillId="2" borderId="0" xfId="0" applyNumberFormat="1" applyFont="1" applyFill="1" applyAlignment="1" applyProtection="1">
      <alignment vertical="center"/>
      <protection hidden="1"/>
    </xf>
    <xf numFmtId="0" fontId="112" fillId="2" borderId="0" xfId="0" applyFont="1" applyFill="1" applyAlignment="1" applyProtection="1">
      <alignment vertical="center"/>
      <protection hidden="1"/>
    </xf>
    <xf numFmtId="165" fontId="110" fillId="2" borderId="0" xfId="0" applyNumberFormat="1" applyFont="1" applyFill="1" applyAlignment="1" applyProtection="1">
      <alignment vertical="center"/>
      <protection hidden="1"/>
    </xf>
    <xf numFmtId="0" fontId="110" fillId="2" borderId="0" xfId="0" applyFont="1" applyFill="1" applyAlignment="1" applyProtection="1">
      <alignment vertical="center"/>
      <protection hidden="1"/>
    </xf>
    <xf numFmtId="0" fontId="51" fillId="2" borderId="0" xfId="0" applyFont="1" applyFill="1" applyAlignment="1" applyProtection="1">
      <alignment vertical="center"/>
      <protection hidden="1"/>
    </xf>
    <xf numFmtId="0" fontId="51" fillId="2" borderId="17" xfId="0" applyFont="1" applyFill="1" applyBorder="1" applyAlignment="1" applyProtection="1">
      <alignment horizontal="center"/>
      <protection hidden="1"/>
    </xf>
    <xf numFmtId="0" fontId="50" fillId="2" borderId="17" xfId="0" applyFont="1" applyFill="1" applyBorder="1" applyProtection="1">
      <protection hidden="1"/>
    </xf>
    <xf numFmtId="0" fontId="51" fillId="2" borderId="17" xfId="0" applyFont="1" applyFill="1" applyBorder="1" applyProtection="1">
      <protection hidden="1"/>
    </xf>
    <xf numFmtId="0" fontId="110" fillId="2" borderId="0" xfId="0" applyFont="1" applyFill="1" applyBorder="1" applyProtection="1">
      <protection hidden="1"/>
    </xf>
    <xf numFmtId="43" fontId="111" fillId="2" borderId="0" xfId="0" applyNumberFormat="1" applyFont="1" applyFill="1" applyProtection="1">
      <protection hidden="1"/>
    </xf>
    <xf numFmtId="0" fontId="112" fillId="2" borderId="0" xfId="0" applyFont="1" applyFill="1" applyProtection="1">
      <protection hidden="1"/>
    </xf>
    <xf numFmtId="165" fontId="110" fillId="2" borderId="0" xfId="0" applyNumberFormat="1" applyFont="1" applyFill="1" applyProtection="1">
      <protection hidden="1"/>
    </xf>
    <xf numFmtId="0" fontId="110" fillId="2" borderId="0" xfId="0" applyFont="1" applyFill="1" applyProtection="1">
      <protection hidden="1"/>
    </xf>
    <xf numFmtId="0" fontId="51" fillId="2" borderId="0" xfId="0" applyFont="1" applyFill="1" applyProtection="1">
      <protection hidden="1"/>
    </xf>
    <xf numFmtId="0" fontId="51" fillId="2" borderId="0" xfId="0" applyFont="1" applyFill="1" applyBorder="1" applyAlignment="1" applyProtection="1">
      <alignment horizontal="center"/>
      <protection hidden="1"/>
    </xf>
    <xf numFmtId="0" fontId="51" fillId="2" borderId="0" xfId="0" applyFont="1" applyFill="1" applyBorder="1" applyProtection="1">
      <protection hidden="1"/>
    </xf>
    <xf numFmtId="0" fontId="68" fillId="2" borderId="0" xfId="0" applyFont="1" applyFill="1" applyBorder="1" applyAlignment="1" applyProtection="1">
      <alignment horizontal="left" vertical="center"/>
      <protection hidden="1"/>
    </xf>
    <xf numFmtId="1" fontId="89" fillId="2" borderId="0" xfId="0" applyNumberFormat="1" applyFont="1" applyFill="1" applyBorder="1" applyAlignment="1" applyProtection="1">
      <alignment horizontal="right" vertical="center"/>
      <protection hidden="1"/>
    </xf>
    <xf numFmtId="0" fontId="68" fillId="2" borderId="0" xfId="0" applyFont="1" applyFill="1" applyBorder="1" applyAlignment="1" applyProtection="1">
      <alignment horizontal="right" vertical="center"/>
      <protection hidden="1"/>
    </xf>
    <xf numFmtId="166" fontId="89" fillId="2" borderId="0" xfId="0" applyNumberFormat="1" applyFont="1" applyFill="1" applyBorder="1" applyAlignment="1" applyProtection="1">
      <alignment horizontal="left" vertical="center"/>
      <protection hidden="1"/>
    </xf>
    <xf numFmtId="172" fontId="89" fillId="6" borderId="0" xfId="0" applyNumberFormat="1" applyFont="1" applyFill="1" applyBorder="1" applyAlignment="1" applyProtection="1">
      <alignment horizontal="right" vertical="center"/>
      <protection hidden="1"/>
    </xf>
    <xf numFmtId="174" fontId="89" fillId="6" borderId="0" xfId="0" applyNumberFormat="1" applyFont="1" applyFill="1" applyBorder="1" applyAlignment="1" applyProtection="1">
      <alignment horizontal="center" vertical="center"/>
      <protection hidden="1"/>
    </xf>
    <xf numFmtId="0" fontId="89" fillId="2" borderId="0" xfId="0" applyFont="1" applyFill="1" applyBorder="1" applyAlignment="1" applyProtection="1">
      <alignment vertical="center"/>
      <protection hidden="1"/>
    </xf>
    <xf numFmtId="43" fontId="102" fillId="2" borderId="0" xfId="0" applyNumberFormat="1" applyFont="1" applyFill="1" applyBorder="1" applyAlignment="1" applyProtection="1">
      <alignment vertical="center"/>
      <protection hidden="1"/>
    </xf>
    <xf numFmtId="0" fontId="103" fillId="2" borderId="0" xfId="0" applyFont="1" applyFill="1" applyBorder="1" applyAlignment="1" applyProtection="1">
      <alignment vertical="center"/>
      <protection hidden="1"/>
    </xf>
    <xf numFmtId="165" fontId="101" fillId="2" borderId="0" xfId="0" applyNumberFormat="1" applyFont="1" applyFill="1" applyBorder="1" applyAlignment="1" applyProtection="1">
      <alignment vertical="center"/>
      <protection hidden="1"/>
    </xf>
    <xf numFmtId="174" fontId="113" fillId="2" borderId="0" xfId="0" applyNumberFormat="1" applyFont="1" applyFill="1" applyBorder="1" applyAlignment="1" applyProtection="1">
      <alignment horizontal="center" vertical="center"/>
      <protection hidden="1"/>
    </xf>
    <xf numFmtId="0" fontId="15" fillId="3" borderId="40" xfId="0" applyFont="1" applyFill="1" applyBorder="1" applyAlignment="1" applyProtection="1">
      <alignment horizontal="center"/>
      <protection hidden="1"/>
    </xf>
    <xf numFmtId="0" fontId="15" fillId="3" borderId="41" xfId="0" applyFont="1" applyFill="1" applyBorder="1" applyAlignment="1" applyProtection="1">
      <alignment horizontal="center"/>
      <protection hidden="1"/>
    </xf>
    <xf numFmtId="0" fontId="15" fillId="3" borderId="35" xfId="0" applyFont="1" applyFill="1" applyBorder="1" applyAlignment="1" applyProtection="1">
      <alignment horizontal="center"/>
      <protection hidden="1"/>
    </xf>
    <xf numFmtId="0" fontId="16" fillId="3" borderId="0" xfId="0" applyNumberFormat="1" applyFont="1" applyFill="1" applyBorder="1" applyAlignment="1" applyProtection="1">
      <alignment horizontal="left"/>
      <protection locked="0" hidden="1"/>
    </xf>
    <xf numFmtId="49" fontId="8" fillId="2" borderId="0" xfId="0" applyNumberFormat="1" applyFont="1" applyFill="1" applyBorder="1" applyAlignment="1" applyProtection="1">
      <alignment horizontal="right"/>
      <protection hidden="1"/>
    </xf>
    <xf numFmtId="169" fontId="16" fillId="3" borderId="0" xfId="0" applyNumberFormat="1" applyFont="1" applyFill="1" applyBorder="1" applyAlignment="1" applyProtection="1">
      <alignment horizontal="left"/>
      <protection locked="0" hidden="1"/>
    </xf>
    <xf numFmtId="0" fontId="21" fillId="2" borderId="0" xfId="0" applyFont="1" applyFill="1" applyBorder="1" applyAlignment="1" applyProtection="1">
      <alignment horizontal="right"/>
      <protection hidden="1"/>
    </xf>
    <xf numFmtId="43" fontId="16" fillId="3" borderId="0" xfId="0" applyNumberFormat="1" applyFont="1" applyFill="1" applyBorder="1" applyAlignment="1" applyProtection="1">
      <alignment horizontal="right"/>
      <protection locked="0" hidden="1"/>
    </xf>
    <xf numFmtId="0" fontId="3" fillId="2" borderId="0" xfId="0" applyFont="1" applyFill="1" applyBorder="1" applyAlignment="1" applyProtection="1">
      <alignment horizontal="left"/>
      <protection hidden="1"/>
    </xf>
    <xf numFmtId="167" fontId="16" fillId="3" borderId="0" xfId="0" applyNumberFormat="1" applyFont="1" applyFill="1" applyBorder="1" applyAlignment="1" applyProtection="1">
      <alignment horizontal="right"/>
      <protection locked="0" hidden="1"/>
    </xf>
    <xf numFmtId="4" fontId="23" fillId="2" borderId="0" xfId="0" applyNumberFormat="1" applyFont="1" applyFill="1" applyBorder="1" applyAlignment="1" applyProtection="1">
      <alignment horizontal="right"/>
      <protection hidden="1"/>
    </xf>
    <xf numFmtId="43" fontId="2" fillId="2" borderId="1" xfId="0" applyNumberFormat="1" applyFont="1" applyFill="1" applyBorder="1" applyAlignment="1" applyProtection="1">
      <alignment horizontal="right"/>
      <protection hidden="1"/>
    </xf>
    <xf numFmtId="43" fontId="16" fillId="3" borderId="0" xfId="0" applyNumberFormat="1" applyFont="1" applyFill="1" applyBorder="1" applyAlignment="1" applyProtection="1">
      <alignment horizontal="center"/>
      <protection locked="0" hidden="1"/>
    </xf>
    <xf numFmtId="43" fontId="2" fillId="2" borderId="0" xfId="0" applyNumberFormat="1" applyFont="1" applyFill="1" applyBorder="1" applyAlignment="1" applyProtection="1">
      <alignment horizontal="right"/>
      <protection hidden="1"/>
    </xf>
    <xf numFmtId="0" fontId="3" fillId="2" borderId="1" xfId="0" applyFont="1" applyFill="1" applyBorder="1" applyAlignment="1" applyProtection="1">
      <alignment horizontal="left"/>
      <protection hidden="1"/>
    </xf>
    <xf numFmtId="10" fontId="16" fillId="3" borderId="0" xfId="0" applyNumberFormat="1" applyFont="1" applyFill="1" applyBorder="1" applyAlignment="1" applyProtection="1">
      <alignment horizontal="right"/>
      <protection locked="0" hidden="1"/>
    </xf>
    <xf numFmtId="2" fontId="16" fillId="3" borderId="0" xfId="0" applyNumberFormat="1" applyFont="1" applyFill="1" applyBorder="1" applyAlignment="1" applyProtection="1">
      <alignment horizontal="right"/>
      <protection locked="0" hidden="1"/>
    </xf>
    <xf numFmtId="0" fontId="5" fillId="3" borderId="0" xfId="0" applyFont="1" applyFill="1" applyBorder="1" applyAlignment="1" applyProtection="1">
      <alignment horizontal="left"/>
      <protection locked="0" hidden="1"/>
    </xf>
    <xf numFmtId="0" fontId="3" fillId="3" borderId="40" xfId="0" applyFont="1" applyFill="1" applyBorder="1" applyAlignment="1" applyProtection="1">
      <alignment horizontal="left"/>
      <protection hidden="1"/>
    </xf>
    <xf numFmtId="0" fontId="3" fillId="3" borderId="41" xfId="0" applyFont="1" applyFill="1" applyBorder="1" applyAlignment="1" applyProtection="1">
      <alignment horizontal="left"/>
      <protection hidden="1"/>
    </xf>
    <xf numFmtId="0" fontId="3" fillId="3" borderId="35" xfId="0" applyFont="1" applyFill="1" applyBorder="1" applyAlignment="1" applyProtection="1">
      <alignment horizontal="left"/>
      <protection hidden="1"/>
    </xf>
    <xf numFmtId="0" fontId="9" fillId="3" borderId="0" xfId="0" applyFont="1" applyFill="1" applyBorder="1" applyAlignment="1" applyProtection="1">
      <alignment horizontal="left"/>
      <protection hidden="1"/>
    </xf>
    <xf numFmtId="0" fontId="2" fillId="3" borderId="0" xfId="0" applyFont="1" applyFill="1" applyBorder="1" applyAlignment="1" applyProtection="1">
      <alignment horizontal="left"/>
      <protection hidden="1"/>
    </xf>
    <xf numFmtId="0" fontId="3" fillId="2" borderId="0" xfId="0" applyFont="1" applyFill="1" applyBorder="1" applyAlignment="1" applyProtection="1">
      <alignment horizontal="right" vertical="center"/>
      <protection hidden="1"/>
    </xf>
    <xf numFmtId="14" fontId="5" fillId="3" borderId="0" xfId="0" applyNumberFormat="1" applyFont="1" applyFill="1" applyBorder="1" applyAlignment="1" applyProtection="1">
      <alignment horizontal="center"/>
      <protection locked="0" hidden="1"/>
    </xf>
    <xf numFmtId="0" fontId="26" fillId="2" borderId="0" xfId="0" applyFont="1" applyFill="1" applyBorder="1" applyAlignment="1" applyProtection="1">
      <alignment horizontal="left" vertical="center"/>
      <protection hidden="1"/>
    </xf>
    <xf numFmtId="166" fontId="26" fillId="2" borderId="0" xfId="0" applyNumberFormat="1" applyFont="1" applyFill="1" applyBorder="1" applyAlignment="1" applyProtection="1">
      <alignment horizontal="left" vertical="center"/>
      <protection hidden="1"/>
    </xf>
    <xf numFmtId="0" fontId="98" fillId="8" borderId="6" xfId="0" applyFont="1" applyFill="1" applyBorder="1" applyAlignment="1" applyProtection="1">
      <alignment horizontal="left"/>
      <protection hidden="1"/>
    </xf>
    <xf numFmtId="0" fontId="98" fillId="8" borderId="15" xfId="0" applyFont="1" applyFill="1" applyBorder="1" applyAlignment="1" applyProtection="1">
      <alignment horizontal="left"/>
      <protection hidden="1"/>
    </xf>
    <xf numFmtId="49" fontId="27" fillId="2" borderId="27" xfId="0" applyNumberFormat="1" applyFont="1" applyFill="1" applyBorder="1" applyAlignment="1" applyProtection="1">
      <alignment horizontal="left" vertical="center"/>
      <protection locked="0" hidden="1"/>
    </xf>
    <xf numFmtId="49" fontId="27" fillId="2" borderId="28" xfId="0" applyNumberFormat="1" applyFont="1" applyFill="1" applyBorder="1" applyAlignment="1" applyProtection="1">
      <alignment horizontal="left" vertical="center"/>
      <protection locked="0" hidden="1"/>
    </xf>
    <xf numFmtId="49" fontId="27" fillId="2" borderId="7" xfId="0" applyNumberFormat="1" applyFont="1" applyFill="1" applyBorder="1" applyAlignment="1" applyProtection="1">
      <alignment horizontal="left" vertical="center"/>
      <protection locked="0" hidden="1"/>
    </xf>
    <xf numFmtId="49" fontId="27" fillId="2" borderId="8" xfId="0" applyNumberFormat="1" applyFont="1" applyFill="1" applyBorder="1" applyAlignment="1" applyProtection="1">
      <alignment horizontal="left" vertical="center"/>
      <protection locked="0" hidden="1"/>
    </xf>
    <xf numFmtId="49" fontId="27" fillId="2" borderId="33" xfId="0" applyNumberFormat="1" applyFont="1" applyFill="1" applyBorder="1" applyAlignment="1" applyProtection="1">
      <alignment horizontal="left" vertical="center"/>
      <protection locked="0" hidden="1"/>
    </xf>
    <xf numFmtId="49" fontId="27" fillId="2" borderId="19" xfId="0" applyNumberFormat="1" applyFont="1" applyFill="1" applyBorder="1" applyAlignment="1" applyProtection="1">
      <alignment horizontal="left" vertical="center"/>
      <protection locked="0" hidden="1"/>
    </xf>
    <xf numFmtId="0" fontId="98" fillId="8" borderId="9" xfId="0" applyFont="1" applyFill="1" applyBorder="1" applyAlignment="1" applyProtection="1">
      <alignment horizontal="left"/>
      <protection hidden="1"/>
    </xf>
    <xf numFmtId="1" fontId="16" fillId="3" borderId="0" xfId="0" applyNumberFormat="1" applyFont="1" applyFill="1" applyBorder="1" applyAlignment="1" applyProtection="1">
      <alignment horizontal="right"/>
      <protection locked="0" hidden="1"/>
    </xf>
    <xf numFmtId="0" fontId="66" fillId="2" borderId="0" xfId="0" applyFont="1" applyFill="1" applyBorder="1" applyAlignment="1" applyProtection="1">
      <alignment horizontal="left" vertical="center"/>
      <protection hidden="1"/>
    </xf>
    <xf numFmtId="0" fontId="104" fillId="2" borderId="0" xfId="0" applyFont="1" applyFill="1" applyBorder="1" applyAlignment="1" applyProtection="1">
      <alignment horizontal="left" vertical="center"/>
      <protection hidden="1"/>
    </xf>
    <xf numFmtId="0" fontId="3" fillId="3" borderId="40" xfId="0" applyFont="1" applyFill="1" applyBorder="1" applyAlignment="1" applyProtection="1">
      <alignment horizontal="left" vertical="center"/>
      <protection hidden="1"/>
    </xf>
    <xf numFmtId="0" fontId="3" fillId="3" borderId="41" xfId="0" applyFont="1" applyFill="1" applyBorder="1" applyAlignment="1" applyProtection="1">
      <alignment horizontal="left" vertical="center"/>
      <protection hidden="1"/>
    </xf>
    <xf numFmtId="0" fontId="3" fillId="3" borderId="35" xfId="0" applyFont="1" applyFill="1" applyBorder="1" applyAlignment="1" applyProtection="1">
      <alignment horizontal="left" vertical="center"/>
      <protection hidden="1"/>
    </xf>
    <xf numFmtId="1" fontId="104" fillId="2" borderId="0" xfId="0" applyNumberFormat="1" applyFont="1" applyFill="1" applyBorder="1" applyAlignment="1" applyProtection="1">
      <alignment horizontal="right" vertical="center"/>
      <protection hidden="1"/>
    </xf>
    <xf numFmtId="169" fontId="16" fillId="3" borderId="0" xfId="0" applyNumberFormat="1" applyFont="1" applyFill="1" applyBorder="1" applyAlignment="1" applyProtection="1">
      <alignment horizontal="right"/>
      <protection locked="0" hidden="1"/>
    </xf>
    <xf numFmtId="166" fontId="16" fillId="3" borderId="0" xfId="0" applyNumberFormat="1" applyFont="1" applyFill="1" applyBorder="1" applyAlignment="1" applyProtection="1">
      <alignment horizontal="left"/>
      <protection locked="0" hidden="1"/>
    </xf>
    <xf numFmtId="49" fontId="27" fillId="2" borderId="2" xfId="0" applyNumberFormat="1" applyFont="1" applyFill="1" applyBorder="1" applyAlignment="1" applyProtection="1">
      <alignment horizontal="left" vertical="center"/>
      <protection locked="0" hidden="1"/>
    </xf>
    <xf numFmtId="0" fontId="20" fillId="3" borderId="18" xfId="0" applyFont="1" applyFill="1" applyBorder="1" applyAlignment="1" applyProtection="1">
      <alignment horizontal="center" vertical="center" textRotation="90"/>
      <protection hidden="1"/>
    </xf>
    <xf numFmtId="0" fontId="20" fillId="3" borderId="20" xfId="0" applyFont="1" applyFill="1" applyBorder="1" applyAlignment="1" applyProtection="1">
      <alignment horizontal="center" vertical="center" textRotation="90"/>
      <protection hidden="1"/>
    </xf>
    <xf numFmtId="0" fontId="20" fillId="3" borderId="21" xfId="0" applyFont="1" applyFill="1" applyBorder="1" applyAlignment="1" applyProtection="1">
      <alignment horizontal="center" vertical="center" textRotation="90"/>
      <protection hidden="1"/>
    </xf>
    <xf numFmtId="49" fontId="27" fillId="2" borderId="31" xfId="0" applyNumberFormat="1" applyFont="1" applyFill="1" applyBorder="1" applyAlignment="1" applyProtection="1">
      <alignment horizontal="left" vertical="center"/>
      <protection locked="0" hidden="1"/>
    </xf>
    <xf numFmtId="49" fontId="27" fillId="2" borderId="37" xfId="0" applyNumberFormat="1" applyFont="1" applyFill="1" applyBorder="1" applyAlignment="1" applyProtection="1">
      <alignment horizontal="left" vertical="center"/>
      <protection locked="0" hidden="1"/>
    </xf>
    <xf numFmtId="0" fontId="57" fillId="3" borderId="0" xfId="0" applyFont="1" applyFill="1" applyAlignment="1" applyProtection="1">
      <alignment horizontal="left" vertical="top" wrapText="1"/>
    </xf>
    <xf numFmtId="0" fontId="84" fillId="6" borderId="0" xfId="0" applyFont="1" applyFill="1" applyAlignment="1" applyProtection="1">
      <alignment horizontal="right" vertical="top" wrapText="1"/>
    </xf>
    <xf numFmtId="0" fontId="65" fillId="2" borderId="5" xfId="0" applyFont="1" applyFill="1" applyBorder="1" applyAlignment="1" applyProtection="1">
      <alignment horizontal="center"/>
    </xf>
    <xf numFmtId="0" fontId="65" fillId="2" borderId="3" xfId="0" applyFont="1" applyFill="1" applyBorder="1" applyAlignment="1" applyProtection="1">
      <alignment horizontal="center"/>
    </xf>
    <xf numFmtId="0" fontId="57" fillId="3" borderId="0" xfId="0" applyFont="1" applyFill="1" applyAlignment="1" applyProtection="1">
      <alignment horizontal="left" wrapText="1"/>
    </xf>
    <xf numFmtId="0" fontId="15" fillId="2" borderId="17" xfId="0" applyFont="1" applyFill="1" applyBorder="1" applyAlignment="1" applyProtection="1">
      <alignment horizontal="left"/>
    </xf>
    <xf numFmtId="0" fontId="46" fillId="3" borderId="0" xfId="0" applyFont="1" applyFill="1" applyAlignment="1" applyProtection="1">
      <alignment horizontal="left" wrapText="1"/>
    </xf>
    <xf numFmtId="0" fontId="47" fillId="3" borderId="0" xfId="0" applyFont="1" applyFill="1" applyAlignment="1" applyProtection="1">
      <alignment horizontal="left" wrapText="1"/>
    </xf>
    <xf numFmtId="0" fontId="67" fillId="2" borderId="5" xfId="0" applyFont="1" applyFill="1" applyBorder="1" applyAlignment="1" applyProtection="1">
      <alignment horizontal="center" vertical="center"/>
    </xf>
    <xf numFmtId="0" fontId="67" fillId="2" borderId="0" xfId="0" applyFont="1" applyFill="1" applyBorder="1" applyAlignment="1" applyProtection="1">
      <alignment horizontal="center" vertical="center"/>
    </xf>
    <xf numFmtId="0" fontId="67" fillId="2" borderId="3" xfId="0" applyFont="1" applyFill="1" applyBorder="1" applyAlignment="1" applyProtection="1">
      <alignment horizontal="center" vertical="center"/>
    </xf>
    <xf numFmtId="0" fontId="48" fillId="4" borderId="0" xfId="0" applyFont="1" applyFill="1" applyAlignment="1" applyProtection="1">
      <alignment horizontal="center" vertical="center" wrapText="1"/>
    </xf>
    <xf numFmtId="0" fontId="75" fillId="2" borderId="0" xfId="0" applyFont="1" applyFill="1" applyAlignment="1" applyProtection="1">
      <alignment horizontal="left" wrapText="1"/>
    </xf>
    <xf numFmtId="0" fontId="84" fillId="3" borderId="0" xfId="0" applyFont="1" applyFill="1" applyAlignment="1" applyProtection="1">
      <alignment horizontal="left" wrapText="1"/>
    </xf>
    <xf numFmtId="0" fontId="77" fillId="2" borderId="10" xfId="0" applyFont="1" applyFill="1" applyBorder="1" applyAlignment="1" applyProtection="1">
      <alignment horizontal="center"/>
    </xf>
    <xf numFmtId="0" fontId="77" fillId="2" borderId="11" xfId="0" applyFont="1" applyFill="1" applyBorder="1" applyAlignment="1" applyProtection="1">
      <alignment horizontal="center"/>
    </xf>
    <xf numFmtId="0" fontId="77" fillId="2" borderId="22" xfId="0" applyFont="1" applyFill="1" applyBorder="1" applyAlignment="1" applyProtection="1">
      <alignment horizontal="center"/>
    </xf>
    <xf numFmtId="0" fontId="62" fillId="3" borderId="7" xfId="0" applyFont="1" applyFill="1" applyBorder="1" applyAlignment="1" applyProtection="1">
      <alignment horizontal="center"/>
    </xf>
    <xf numFmtId="0" fontId="62" fillId="3" borderId="8" xfId="0" applyFont="1" applyFill="1" applyBorder="1" applyAlignment="1" applyProtection="1">
      <alignment horizontal="center"/>
    </xf>
    <xf numFmtId="0" fontId="81" fillId="3" borderId="10" xfId="0" applyFont="1" applyFill="1" applyBorder="1" applyAlignment="1" applyProtection="1">
      <alignment horizontal="left"/>
    </xf>
    <xf numFmtId="0" fontId="81" fillId="3" borderId="22" xfId="0" applyFont="1" applyFill="1" applyBorder="1" applyAlignment="1" applyProtection="1">
      <alignment horizontal="left"/>
    </xf>
    <xf numFmtId="0" fontId="66" fillId="2" borderId="5" xfId="0" applyFont="1" applyFill="1" applyBorder="1" applyAlignment="1" applyProtection="1">
      <alignment horizontal="center"/>
    </xf>
    <xf numFmtId="0" fontId="66" fillId="2" borderId="3" xfId="0" applyFont="1" applyFill="1" applyBorder="1" applyAlignment="1" applyProtection="1">
      <alignment horizontal="center"/>
    </xf>
    <xf numFmtId="0" fontId="29" fillId="4" borderId="7" xfId="0" applyFont="1" applyFill="1" applyBorder="1" applyAlignment="1">
      <alignment horizontal="center"/>
    </xf>
    <xf numFmtId="0" fontId="29" fillId="4" borderId="19" xfId="0" applyFont="1" applyFill="1" applyBorder="1" applyAlignment="1">
      <alignment horizontal="center"/>
    </xf>
    <xf numFmtId="0" fontId="29" fillId="4" borderId="8" xfId="0" applyFont="1" applyFill="1" applyBorder="1" applyAlignment="1">
      <alignment horizontal="center"/>
    </xf>
    <xf numFmtId="0" fontId="117" fillId="8" borderId="0" xfId="1" applyFont="1" applyFill="1" applyBorder="1" applyAlignment="1" applyProtection="1">
      <alignment horizontal="center" wrapText="1"/>
    </xf>
    <xf numFmtId="0" fontId="35" fillId="2" borderId="0" xfId="2" applyFont="1" applyFill="1" applyBorder="1" applyAlignment="1">
      <alignment horizontal="center"/>
    </xf>
    <xf numFmtId="49" fontId="46" fillId="5" borderId="0" xfId="2" applyNumberFormat="1" applyFont="1" applyFill="1" applyBorder="1" applyAlignment="1">
      <alignment horizontal="left"/>
    </xf>
    <xf numFmtId="49" fontId="36" fillId="5" borderId="0" xfId="2" applyNumberFormat="1" applyFont="1" applyFill="1" applyBorder="1" applyAlignment="1">
      <alignment horizontal="left" wrapText="1"/>
    </xf>
    <xf numFmtId="0" fontId="37" fillId="5" borderId="0" xfId="2" applyFont="1" applyFill="1" applyBorder="1" applyAlignment="1">
      <alignment horizontal="center"/>
    </xf>
    <xf numFmtId="0" fontId="116" fillId="8" borderId="0" xfId="1" applyFont="1" applyFill="1" applyBorder="1" applyAlignment="1" applyProtection="1">
      <alignment horizontal="center" wrapText="1"/>
    </xf>
  </cellXfs>
  <cellStyles count="3">
    <cellStyle name="Hyperlink" xfId="1" builtinId="8"/>
    <cellStyle name="Standard" xfId="0" builtinId="0"/>
    <cellStyle name="Standard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www.luzernerbauern.ch/dienstleistungen/personalvermittlung.html"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steuern.lu.ch/juristischepersonen/u_quellensteuer/quellensteuer_tarife" TargetMode="External"/><Relationship Id="rId4" Type="http://schemas.openxmlformats.org/officeDocument/2006/relationships/hyperlink" Target="https://www.agrisano.ch/de/angebot/globalversicherungfuer-die-angestellt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teuern.lu.ch/unternehmen/u_quellensteuer/quellensteuer_tarife" TargetMode="External"/><Relationship Id="rId1" Type="http://schemas.openxmlformats.org/officeDocument/2006/relationships/hyperlink" Target="https://steuern.lu.ch/-/media/Steuern/Dokumente/Quellensteuer/2019/Tarif2019_A_B_mit_Kirchensteuer_erweitert.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teuern.lu.ch/unternehmen/u_quellensteuer/quellensteuer_tarife" TargetMode="External"/><Relationship Id="rId1" Type="http://schemas.openxmlformats.org/officeDocument/2006/relationships/hyperlink" Target="https://steuern.lu.ch/-/media/Steuern/Dokumente/Quellensteuer/2019/Tarif2019_C_mit_Kirchensteuer_erweitert.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B11474"/>
  <sheetViews>
    <sheetView tabSelected="1" topLeftCell="A2" zoomScale="160" workbookViewId="0">
      <selection activeCell="E5" sqref="E5:M5"/>
    </sheetView>
  </sheetViews>
  <sheetFormatPr baseColWidth="10" defaultRowHeight="12.75" x14ac:dyDescent="0.2"/>
  <cols>
    <col min="1" max="1" width="2.42578125" style="20" bestFit="1" customWidth="1"/>
    <col min="2" max="3" width="7.5703125" style="2" customWidth="1"/>
    <col min="4" max="4" width="11.7109375" style="2" customWidth="1"/>
    <col min="5" max="5" width="2.42578125" style="2" customWidth="1"/>
    <col min="6" max="7" width="7.5703125" style="2" customWidth="1"/>
    <col min="8" max="9" width="5.85546875" style="2" customWidth="1"/>
    <col min="10" max="10" width="2.42578125" style="2" customWidth="1"/>
    <col min="11" max="12" width="7.5703125" style="2" customWidth="1"/>
    <col min="13" max="13" width="11.7109375" style="2" customWidth="1"/>
    <col min="14" max="14" width="2.7109375" style="50" customWidth="1"/>
    <col min="15" max="15" width="7.85546875" style="47" bestFit="1" customWidth="1"/>
    <col min="16" max="16" width="7.140625" style="47" bestFit="1" customWidth="1"/>
    <col min="17" max="18" width="12.7109375" style="44" customWidth="1"/>
    <col min="19" max="19" width="11.42578125" style="46" customWidth="1"/>
    <col min="20" max="28" width="11.42578125" style="5"/>
    <col min="29" max="16384" width="11.42578125" style="2"/>
  </cols>
  <sheetData>
    <row r="1" spans="1:28" ht="12.75" hidden="1" customHeight="1" thickBot="1" x14ac:dyDescent="0.25"/>
    <row r="2" spans="1:28" s="3" customFormat="1" ht="21" thickBot="1" x14ac:dyDescent="0.35">
      <c r="A2" s="383" t="s">
        <v>201</v>
      </c>
      <c r="B2" s="384"/>
      <c r="C2" s="384"/>
      <c r="D2" s="384"/>
      <c r="E2" s="384"/>
      <c r="F2" s="384"/>
      <c r="G2" s="384"/>
      <c r="H2" s="384"/>
      <c r="I2" s="384"/>
      <c r="J2" s="384"/>
      <c r="K2" s="384"/>
      <c r="L2" s="384"/>
      <c r="M2" s="385"/>
      <c r="N2" s="50"/>
      <c r="O2" s="47"/>
      <c r="P2" s="47"/>
      <c r="Q2" s="44"/>
      <c r="R2" s="44"/>
      <c r="S2" s="46"/>
      <c r="T2" s="5"/>
      <c r="U2" s="5"/>
      <c r="V2" s="5"/>
      <c r="W2" s="5"/>
      <c r="X2" s="5"/>
      <c r="Y2" s="5"/>
      <c r="Z2" s="5"/>
      <c r="AA2" s="5"/>
      <c r="AB2" s="5"/>
    </row>
    <row r="3" spans="1:28" s="1" customFormat="1" ht="9" customHeight="1" x14ac:dyDescent="0.2">
      <c r="A3" s="430" t="s">
        <v>73</v>
      </c>
      <c r="B3" s="43"/>
      <c r="C3" s="43"/>
      <c r="D3" s="43"/>
      <c r="E3" s="6"/>
      <c r="F3" s="6"/>
      <c r="G3" s="7"/>
      <c r="H3" s="7"/>
      <c r="I3" s="7"/>
      <c r="J3" s="7"/>
      <c r="K3" s="7"/>
      <c r="L3" s="7"/>
      <c r="M3" s="7"/>
      <c r="N3" s="50"/>
      <c r="O3" s="47"/>
      <c r="P3" s="47"/>
      <c r="Q3" s="44"/>
      <c r="R3" s="44"/>
      <c r="S3" s="46"/>
      <c r="T3" s="5"/>
      <c r="U3" s="5"/>
      <c r="V3" s="5"/>
      <c r="W3" s="5"/>
      <c r="X3" s="5"/>
      <c r="Y3" s="5"/>
      <c r="Z3" s="5"/>
      <c r="AA3" s="5"/>
      <c r="AB3" s="5"/>
    </row>
    <row r="4" spans="1:28" s="1" customFormat="1" ht="1.5" customHeight="1" x14ac:dyDescent="0.2">
      <c r="A4" s="430"/>
      <c r="B4" s="43"/>
      <c r="C4" s="43"/>
      <c r="D4" s="43"/>
      <c r="E4" s="6"/>
      <c r="F4" s="6"/>
      <c r="G4" s="7"/>
      <c r="H4" s="7"/>
      <c r="I4" s="7"/>
      <c r="J4" s="7"/>
      <c r="K4" s="7"/>
      <c r="L4" s="7"/>
      <c r="M4" s="7"/>
      <c r="N4" s="50"/>
      <c r="O4" s="47"/>
      <c r="P4" s="47"/>
      <c r="Q4" s="44"/>
      <c r="R4" s="44"/>
      <c r="S4" s="46"/>
      <c r="T4" s="5"/>
      <c r="U4" s="5"/>
      <c r="V4" s="5"/>
      <c r="W4" s="5"/>
      <c r="X4" s="5"/>
      <c r="Y4" s="5"/>
      <c r="Z4" s="5"/>
      <c r="AA4" s="5"/>
      <c r="AB4" s="5"/>
    </row>
    <row r="5" spans="1:28" s="1" customFormat="1" x14ac:dyDescent="0.2">
      <c r="A5" s="430"/>
      <c r="B5" s="387" t="s">
        <v>95</v>
      </c>
      <c r="C5" s="387"/>
      <c r="D5" s="387"/>
      <c r="E5" s="386" t="s">
        <v>105</v>
      </c>
      <c r="F5" s="386"/>
      <c r="G5" s="386"/>
      <c r="H5" s="386"/>
      <c r="I5" s="386"/>
      <c r="J5" s="386"/>
      <c r="K5" s="386"/>
      <c r="L5" s="386"/>
      <c r="M5" s="386"/>
      <c r="N5" s="50"/>
      <c r="O5" s="47"/>
      <c r="P5" s="47"/>
      <c r="Q5" s="44"/>
      <c r="R5" s="44"/>
      <c r="S5" s="46"/>
      <c r="T5" s="5"/>
      <c r="U5" s="5"/>
      <c r="V5" s="5"/>
      <c r="W5" s="5"/>
      <c r="X5" s="5"/>
      <c r="Y5" s="5"/>
      <c r="Z5" s="5"/>
      <c r="AA5" s="5"/>
      <c r="AB5" s="5"/>
    </row>
    <row r="6" spans="1:28" s="1" customFormat="1" ht="1.5" customHeight="1" x14ac:dyDescent="0.2">
      <c r="A6" s="430"/>
      <c r="B6" s="39"/>
      <c r="C6" s="39"/>
      <c r="D6" s="39"/>
      <c r="E6" s="63"/>
      <c r="F6" s="63"/>
      <c r="G6" s="7"/>
      <c r="H6" s="7"/>
      <c r="I6" s="7"/>
      <c r="J6" s="7"/>
      <c r="K6" s="7"/>
      <c r="L6" s="7"/>
      <c r="M6" s="7"/>
      <c r="N6" s="50"/>
      <c r="O6" s="47"/>
      <c r="P6" s="47"/>
      <c r="Q6" s="44"/>
      <c r="R6" s="44"/>
      <c r="S6" s="46"/>
      <c r="T6" s="5"/>
      <c r="U6" s="5"/>
      <c r="V6" s="5"/>
      <c r="W6" s="5"/>
      <c r="X6" s="5"/>
      <c r="Y6" s="5"/>
      <c r="Z6" s="5"/>
      <c r="AA6" s="5"/>
      <c r="AB6" s="5"/>
    </row>
    <row r="7" spans="1:28" s="1" customFormat="1" x14ac:dyDescent="0.2">
      <c r="A7" s="430"/>
      <c r="B7" s="387" t="s">
        <v>94</v>
      </c>
      <c r="C7" s="387"/>
      <c r="D7" s="387"/>
      <c r="E7" s="386" t="s">
        <v>106</v>
      </c>
      <c r="F7" s="386"/>
      <c r="G7" s="386"/>
      <c r="H7" s="386"/>
      <c r="I7" s="386"/>
      <c r="J7" s="57"/>
      <c r="K7" s="387" t="s">
        <v>86</v>
      </c>
      <c r="L7" s="387"/>
      <c r="M7" s="37">
        <v>1</v>
      </c>
      <c r="N7" s="50"/>
      <c r="O7" s="329">
        <v>34699</v>
      </c>
      <c r="P7" s="329">
        <v>34700</v>
      </c>
      <c r="Q7" s="44"/>
      <c r="R7" s="44"/>
      <c r="S7" s="46"/>
      <c r="T7" s="5"/>
      <c r="U7" s="5"/>
      <c r="V7" s="5"/>
      <c r="W7" s="5"/>
      <c r="X7" s="5"/>
      <c r="Y7" s="5"/>
      <c r="Z7" s="5"/>
      <c r="AA7" s="5"/>
      <c r="AB7" s="5"/>
    </row>
    <row r="8" spans="1:28" s="1" customFormat="1" ht="1.5" customHeight="1" x14ac:dyDescent="0.2">
      <c r="A8" s="430"/>
      <c r="B8" s="39"/>
      <c r="C8" s="39"/>
      <c r="D8" s="39"/>
      <c r="E8" s="17"/>
      <c r="F8" s="17"/>
      <c r="G8" s="7"/>
      <c r="H8" s="58"/>
      <c r="I8" s="58"/>
      <c r="J8" s="58"/>
      <c r="K8" s="58"/>
      <c r="L8" s="58"/>
      <c r="M8" s="23"/>
      <c r="N8" s="50"/>
      <c r="O8" s="47"/>
      <c r="P8" s="47"/>
      <c r="Q8" s="44"/>
      <c r="R8" s="44"/>
      <c r="S8" s="46"/>
      <c r="T8" s="5"/>
      <c r="U8" s="5"/>
      <c r="V8" s="5"/>
      <c r="W8" s="5"/>
      <c r="X8" s="5"/>
      <c r="Y8" s="5"/>
      <c r="Z8" s="5"/>
      <c r="AA8" s="5"/>
      <c r="AB8" s="5"/>
    </row>
    <row r="9" spans="1:28" s="1" customFormat="1" x14ac:dyDescent="0.2">
      <c r="A9" s="430"/>
      <c r="B9" s="387" t="s">
        <v>93</v>
      </c>
      <c r="C9" s="387"/>
      <c r="D9" s="387"/>
      <c r="E9" s="427" t="s">
        <v>107</v>
      </c>
      <c r="F9" s="427"/>
      <c r="G9" s="427"/>
      <c r="H9" s="427"/>
      <c r="I9" s="427"/>
      <c r="J9" s="57"/>
      <c r="K9" s="387" t="s">
        <v>85</v>
      </c>
      <c r="L9" s="387"/>
      <c r="M9" s="45">
        <v>32143</v>
      </c>
      <c r="N9" s="50"/>
      <c r="O9" s="47">
        <f>SUM(M40)</f>
        <v>3270</v>
      </c>
      <c r="P9" s="47"/>
      <c r="Q9" s="44"/>
      <c r="R9" s="44"/>
      <c r="S9" s="46"/>
      <c r="T9" s="5"/>
      <c r="U9" s="5"/>
      <c r="V9" s="5"/>
      <c r="W9" s="5"/>
      <c r="X9" s="5"/>
      <c r="Y9" s="5"/>
      <c r="Z9" s="5"/>
      <c r="AA9" s="5"/>
      <c r="AB9" s="5"/>
    </row>
    <row r="10" spans="1:28" s="1" customFormat="1" ht="1.5" customHeight="1" x14ac:dyDescent="0.2">
      <c r="A10" s="430"/>
      <c r="B10" s="39"/>
      <c r="C10" s="39"/>
      <c r="D10" s="39"/>
      <c r="E10" s="17"/>
      <c r="F10" s="17"/>
      <c r="G10" s="7"/>
      <c r="H10" s="58"/>
      <c r="I10" s="58"/>
      <c r="J10" s="58"/>
      <c r="K10" s="58"/>
      <c r="L10" s="58"/>
      <c r="M10" s="23"/>
      <c r="N10" s="50"/>
      <c r="O10" s="47"/>
      <c r="P10" s="47"/>
      <c r="Q10" s="44"/>
      <c r="R10" s="44"/>
      <c r="S10" s="46"/>
      <c r="T10" s="5"/>
      <c r="U10" s="5"/>
      <c r="V10" s="5"/>
      <c r="W10" s="5"/>
      <c r="X10" s="5"/>
      <c r="Y10" s="5"/>
      <c r="Z10" s="5"/>
      <c r="AA10" s="5"/>
      <c r="AB10" s="5"/>
    </row>
    <row r="11" spans="1:28" s="1" customFormat="1" ht="11.25" customHeight="1" x14ac:dyDescent="0.2">
      <c r="A11" s="430"/>
      <c r="B11" s="387" t="s">
        <v>92</v>
      </c>
      <c r="C11" s="387"/>
      <c r="D11" s="387"/>
      <c r="E11" s="388">
        <v>42004</v>
      </c>
      <c r="F11" s="388"/>
      <c r="G11" s="59" t="s">
        <v>30</v>
      </c>
      <c r="H11" s="426">
        <v>42034</v>
      </c>
      <c r="I11" s="426"/>
      <c r="J11" s="57"/>
      <c r="K11" s="387" t="s">
        <v>84</v>
      </c>
      <c r="L11" s="387"/>
      <c r="M11" s="30">
        <f>SUM('Abzüge 2019'!B38)</f>
        <v>2073.75</v>
      </c>
      <c r="N11" s="50"/>
      <c r="O11" s="47">
        <f>SUM(M11)</f>
        <v>2073.75</v>
      </c>
      <c r="P11" s="47"/>
      <c r="Q11" s="44"/>
      <c r="R11" s="44"/>
      <c r="S11" s="48"/>
      <c r="T11" s="5"/>
      <c r="U11" s="5"/>
      <c r="V11" s="5"/>
      <c r="W11" s="5"/>
      <c r="X11" s="5"/>
      <c r="Y11" s="5"/>
      <c r="Z11" s="5"/>
      <c r="AA11" s="5"/>
      <c r="AB11" s="5"/>
    </row>
    <row r="12" spans="1:28" ht="1.5" customHeight="1" x14ac:dyDescent="0.2">
      <c r="A12" s="430"/>
      <c r="B12" s="39"/>
      <c r="C12" s="39"/>
      <c r="D12" s="39"/>
      <c r="E12" s="18"/>
      <c r="F12" s="18"/>
      <c r="G12" s="9"/>
      <c r="H12" s="64"/>
      <c r="I12" s="64"/>
      <c r="J12" s="64"/>
      <c r="K12" s="64"/>
      <c r="L12" s="64"/>
      <c r="M12" s="24"/>
    </row>
    <row r="13" spans="1:28" ht="12.75" customHeight="1" x14ac:dyDescent="0.2">
      <c r="A13" s="430"/>
      <c r="B13" s="387" t="s">
        <v>91</v>
      </c>
      <c r="C13" s="387"/>
      <c r="D13" s="387"/>
      <c r="E13" s="419">
        <v>30</v>
      </c>
      <c r="F13" s="419"/>
      <c r="G13" s="26"/>
      <c r="H13" s="387" t="s">
        <v>78</v>
      </c>
      <c r="I13" s="387"/>
      <c r="J13" s="387"/>
      <c r="K13" s="387"/>
      <c r="L13" s="387"/>
      <c r="M13" s="31">
        <f>SUM('Abzüge 2019'!D12:D13)</f>
        <v>6.225E-2</v>
      </c>
      <c r="O13" s="47">
        <f>IF(O11&gt;O9,0,IF(O11&lt;O9,O9-O11))</f>
        <v>1196.25</v>
      </c>
      <c r="S13" s="330"/>
    </row>
    <row r="14" spans="1:28" ht="1.5" customHeight="1" x14ac:dyDescent="0.2">
      <c r="A14" s="430"/>
      <c r="B14" s="39"/>
      <c r="C14" s="39"/>
      <c r="D14" s="39"/>
      <c r="E14" s="9"/>
      <c r="F14" s="9"/>
      <c r="G14" s="9"/>
      <c r="H14" s="39"/>
      <c r="I14" s="307"/>
      <c r="J14" s="39"/>
      <c r="K14" s="39"/>
      <c r="L14" s="39"/>
      <c r="M14" s="24"/>
    </row>
    <row r="15" spans="1:28" s="1" customFormat="1" ht="11.25" customHeight="1" x14ac:dyDescent="0.2">
      <c r="A15" s="430"/>
      <c r="B15" s="387" t="s">
        <v>89</v>
      </c>
      <c r="C15" s="387"/>
      <c r="D15" s="387"/>
      <c r="E15" s="390">
        <v>2280</v>
      </c>
      <c r="F15" s="390"/>
      <c r="G15" s="9"/>
      <c r="H15" s="387" t="s">
        <v>119</v>
      </c>
      <c r="I15" s="387"/>
      <c r="J15" s="387"/>
      <c r="K15" s="387"/>
      <c r="L15" s="387"/>
      <c r="M15" s="30">
        <v>0</v>
      </c>
      <c r="N15" s="72"/>
      <c r="O15" s="47">
        <f>SUM(O13*1%)</f>
        <v>11.9625</v>
      </c>
      <c r="P15" s="47"/>
      <c r="Q15" s="44"/>
      <c r="R15" s="44"/>
      <c r="S15" s="46"/>
      <c r="T15" s="5"/>
      <c r="U15" s="5"/>
      <c r="V15" s="5"/>
      <c r="W15" s="5"/>
      <c r="X15" s="5"/>
      <c r="Y15" s="5"/>
      <c r="Z15" s="5"/>
      <c r="AA15" s="5"/>
      <c r="AB15" s="5"/>
    </row>
    <row r="16" spans="1:28" s="1" customFormat="1" ht="1.5" customHeight="1" x14ac:dyDescent="0.2">
      <c r="A16" s="430"/>
      <c r="B16" s="39"/>
      <c r="C16" s="39"/>
      <c r="D16" s="39"/>
      <c r="E16" s="27"/>
      <c r="F16" s="27"/>
      <c r="G16" s="9"/>
      <c r="H16" s="39"/>
      <c r="I16" s="307"/>
      <c r="J16" s="39"/>
      <c r="K16" s="39"/>
      <c r="L16" s="39"/>
      <c r="M16" s="24"/>
      <c r="N16" s="50"/>
      <c r="O16" s="47"/>
      <c r="P16" s="47"/>
      <c r="Q16" s="44"/>
      <c r="R16" s="44"/>
      <c r="S16" s="46"/>
      <c r="T16" s="5"/>
      <c r="U16" s="5"/>
      <c r="V16" s="5"/>
      <c r="W16" s="5"/>
      <c r="X16" s="5"/>
      <c r="Y16" s="5"/>
      <c r="Z16" s="5"/>
      <c r="AA16" s="5"/>
      <c r="AB16" s="5"/>
    </row>
    <row r="17" spans="1:28" s="1" customFormat="1" ht="11.25" customHeight="1" x14ac:dyDescent="0.2">
      <c r="A17" s="430"/>
      <c r="B17" s="387" t="s">
        <v>88</v>
      </c>
      <c r="C17" s="387"/>
      <c r="D17" s="387"/>
      <c r="E17" s="390">
        <v>0</v>
      </c>
      <c r="F17" s="390"/>
      <c r="G17" s="9"/>
      <c r="H17" s="387" t="s">
        <v>79</v>
      </c>
      <c r="I17" s="387"/>
      <c r="J17" s="387"/>
      <c r="K17" s="387"/>
      <c r="L17" s="387"/>
      <c r="M17" s="31">
        <f>SUM('Abzüge 2019'!D17)</f>
        <v>3.2499999999999999E-3</v>
      </c>
      <c r="N17" s="50"/>
      <c r="O17" s="331">
        <f>IF(O15=0,0,IF(O15&gt;0,0.3/O15))</f>
        <v>2.5078369905956112E-2</v>
      </c>
      <c r="P17" s="49">
        <v>8.0000000000000002E-3</v>
      </c>
      <c r="Q17" s="44"/>
      <c r="R17" s="44"/>
      <c r="S17" s="46"/>
      <c r="T17" s="5"/>
      <c r="U17" s="5"/>
      <c r="V17" s="5"/>
      <c r="W17" s="5"/>
      <c r="X17" s="5"/>
      <c r="Y17" s="5"/>
      <c r="Z17" s="5"/>
      <c r="AA17" s="5"/>
      <c r="AB17" s="5"/>
    </row>
    <row r="18" spans="1:28" s="1" customFormat="1" ht="1.5" customHeight="1" x14ac:dyDescent="0.2">
      <c r="A18" s="430"/>
      <c r="B18" s="39"/>
      <c r="C18" s="39"/>
      <c r="D18" s="39"/>
      <c r="E18" s="27"/>
      <c r="F18" s="27"/>
      <c r="G18" s="9"/>
      <c r="H18" s="39"/>
      <c r="I18" s="307"/>
      <c r="J18" s="39"/>
      <c r="K18" s="39"/>
      <c r="L18" s="39"/>
      <c r="M18" s="9"/>
      <c r="N18" s="50"/>
      <c r="O18" s="331"/>
      <c r="P18" s="47"/>
      <c r="Q18" s="44"/>
      <c r="R18" s="44"/>
      <c r="S18" s="46"/>
      <c r="T18" s="5"/>
      <c r="U18" s="5"/>
      <c r="V18" s="5"/>
      <c r="W18" s="5"/>
      <c r="X18" s="5"/>
      <c r="Y18" s="5"/>
      <c r="Z18" s="5"/>
      <c r="AA18" s="5"/>
      <c r="AB18" s="5"/>
    </row>
    <row r="19" spans="1:28" s="1" customFormat="1" ht="11.25" customHeight="1" x14ac:dyDescent="0.2">
      <c r="A19" s="430"/>
      <c r="B19" s="387" t="s">
        <v>90</v>
      </c>
      <c r="C19" s="387"/>
      <c r="D19" s="387"/>
      <c r="E19" s="390">
        <f>SUM('Abzüge 2019'!H9)</f>
        <v>990</v>
      </c>
      <c r="F19" s="390"/>
      <c r="G19" s="9"/>
      <c r="H19" s="387" t="s">
        <v>83</v>
      </c>
      <c r="I19" s="387"/>
      <c r="J19" s="387"/>
      <c r="K19" s="387"/>
      <c r="L19" s="387"/>
      <c r="M19" s="31">
        <v>0</v>
      </c>
      <c r="N19" s="50"/>
      <c r="O19" s="331">
        <f>IF(M9&gt;O7,P17,IF(M9&lt;P7,P19))</f>
        <v>1.4E-2</v>
      </c>
      <c r="P19" s="49">
        <v>1.4E-2</v>
      </c>
      <c r="Q19" s="44"/>
      <c r="R19" s="44"/>
      <c r="S19" s="46"/>
      <c r="T19" s="5"/>
      <c r="U19" s="5"/>
      <c r="V19" s="5"/>
      <c r="W19" s="5"/>
      <c r="X19" s="5"/>
      <c r="Y19" s="5"/>
      <c r="Z19" s="5"/>
      <c r="AA19" s="5"/>
      <c r="AB19" s="5"/>
    </row>
    <row r="20" spans="1:28" s="1" customFormat="1" ht="1.5" customHeight="1" x14ac:dyDescent="0.2">
      <c r="A20" s="430"/>
      <c r="B20" s="39"/>
      <c r="C20" s="39"/>
      <c r="D20" s="39"/>
      <c r="E20" s="32"/>
      <c r="F20" s="32"/>
      <c r="G20" s="9"/>
      <c r="H20" s="64"/>
      <c r="I20" s="64"/>
      <c r="J20" s="64"/>
      <c r="K20" s="64"/>
      <c r="L20" s="64"/>
      <c r="M20" s="9"/>
      <c r="N20" s="50"/>
      <c r="O20" s="331"/>
      <c r="P20" s="47"/>
      <c r="Q20" s="44"/>
      <c r="R20" s="44"/>
      <c r="S20" s="46"/>
      <c r="T20" s="5"/>
      <c r="U20" s="5"/>
      <c r="V20" s="5"/>
      <c r="W20" s="5"/>
      <c r="X20" s="5"/>
      <c r="Y20" s="5"/>
      <c r="Z20" s="5"/>
      <c r="AA20" s="5"/>
      <c r="AB20" s="5"/>
    </row>
    <row r="21" spans="1:28" s="1" customFormat="1" ht="11.25" customHeight="1" x14ac:dyDescent="0.2">
      <c r="A21" s="430"/>
      <c r="B21" s="387" t="s">
        <v>98</v>
      </c>
      <c r="C21" s="387"/>
      <c r="D21" s="387"/>
      <c r="E21" s="398">
        <v>0</v>
      </c>
      <c r="F21" s="398"/>
      <c r="G21" s="40"/>
      <c r="H21" s="387" t="s">
        <v>80</v>
      </c>
      <c r="I21" s="387"/>
      <c r="J21" s="387"/>
      <c r="K21" s="387"/>
      <c r="L21" s="387"/>
      <c r="M21" s="31">
        <f>SUM('Abzüge 2019'!D16)</f>
        <v>1.6410000000000001E-2</v>
      </c>
      <c r="N21" s="50"/>
      <c r="O21" s="331">
        <f>IF(O17&gt;O19,0,IF(O17&lt;O19,O17-O19))</f>
        <v>0</v>
      </c>
      <c r="P21" s="49"/>
      <c r="Q21" s="44"/>
      <c r="R21" s="44"/>
      <c r="S21" s="46"/>
      <c r="T21" s="5"/>
      <c r="U21" s="5"/>
      <c r="V21" s="5"/>
      <c r="W21" s="5"/>
      <c r="X21" s="5"/>
      <c r="Y21" s="5"/>
      <c r="Z21" s="5"/>
      <c r="AA21" s="5"/>
      <c r="AB21" s="5"/>
    </row>
    <row r="22" spans="1:28" ht="1.5" customHeight="1" x14ac:dyDescent="0.2">
      <c r="A22" s="430"/>
      <c r="B22" s="64"/>
      <c r="C22" s="64"/>
      <c r="D22" s="64"/>
      <c r="E22" s="27"/>
      <c r="F22" s="27"/>
      <c r="G22" s="9"/>
      <c r="H22" s="64"/>
      <c r="I22" s="64"/>
      <c r="J22" s="64"/>
      <c r="K22" s="64"/>
      <c r="L22" s="64"/>
      <c r="M22" s="24"/>
      <c r="O22" s="331"/>
      <c r="P22" s="49"/>
    </row>
    <row r="23" spans="1:28" s="1" customFormat="1" x14ac:dyDescent="0.2">
      <c r="A23" s="430"/>
      <c r="B23" s="387" t="s">
        <v>96</v>
      </c>
      <c r="C23" s="387"/>
      <c r="D23" s="387"/>
      <c r="E23" s="399">
        <v>0</v>
      </c>
      <c r="F23" s="399"/>
      <c r="G23" s="387" t="s">
        <v>120</v>
      </c>
      <c r="H23" s="387"/>
      <c r="I23" s="387"/>
      <c r="J23" s="387"/>
      <c r="K23" s="387"/>
      <c r="L23" s="387"/>
      <c r="M23" s="74">
        <v>0</v>
      </c>
      <c r="N23" s="50"/>
      <c r="O23" s="331">
        <f>SUM(O21/2)</f>
        <v>0</v>
      </c>
      <c r="P23" s="49"/>
      <c r="Q23" s="44"/>
      <c r="R23" s="44"/>
      <c r="S23" s="46"/>
      <c r="T23" s="5"/>
      <c r="U23" s="5"/>
      <c r="V23" s="5"/>
      <c r="W23" s="5"/>
      <c r="X23" s="5"/>
      <c r="Y23" s="5"/>
      <c r="Z23" s="5"/>
      <c r="AA23" s="5"/>
      <c r="AB23" s="5"/>
    </row>
    <row r="24" spans="1:28" ht="1.5" customHeight="1" x14ac:dyDescent="0.2">
      <c r="A24" s="430"/>
      <c r="B24" s="64"/>
      <c r="C24" s="64"/>
      <c r="D24" s="64"/>
      <c r="E24" s="27"/>
      <c r="F24" s="27"/>
      <c r="G24" s="9"/>
      <c r="H24" s="64"/>
      <c r="I24" s="64"/>
      <c r="J24" s="64"/>
      <c r="K24" s="64"/>
      <c r="L24" s="64"/>
      <c r="M24" s="33"/>
      <c r="O24" s="49"/>
      <c r="P24" s="49"/>
    </row>
    <row r="25" spans="1:28" s="1" customFormat="1" x14ac:dyDescent="0.2">
      <c r="A25" s="430"/>
      <c r="B25" s="387" t="s">
        <v>138</v>
      </c>
      <c r="C25" s="387"/>
      <c r="D25" s="387"/>
      <c r="E25" s="395">
        <v>0</v>
      </c>
      <c r="F25" s="395"/>
      <c r="G25" s="9"/>
      <c r="H25" s="387" t="s">
        <v>81</v>
      </c>
      <c r="I25" s="387"/>
      <c r="J25" s="387"/>
      <c r="K25" s="387"/>
      <c r="L25" s="387"/>
      <c r="M25" s="38">
        <v>0</v>
      </c>
      <c r="N25" s="389"/>
      <c r="O25" s="331">
        <f>IF(O17=0,0,IF(O17&gt;0,O23))</f>
        <v>0</v>
      </c>
      <c r="P25" s="49"/>
      <c r="Q25" s="44"/>
      <c r="R25" s="44"/>
      <c r="S25" s="46"/>
      <c r="T25" s="5"/>
      <c r="U25" s="5"/>
      <c r="V25" s="5"/>
      <c r="W25" s="5"/>
      <c r="X25" s="5"/>
      <c r="Y25" s="5"/>
      <c r="Z25" s="5"/>
      <c r="AA25" s="5"/>
      <c r="AB25" s="5"/>
    </row>
    <row r="26" spans="1:28" ht="1.5" customHeight="1" x14ac:dyDescent="0.2">
      <c r="A26" s="430"/>
      <c r="B26" s="64"/>
      <c r="C26" s="64"/>
      <c r="D26" s="64"/>
      <c r="E26" s="71"/>
      <c r="F26" s="71"/>
      <c r="G26" s="9"/>
      <c r="H26" s="64"/>
      <c r="I26" s="64"/>
      <c r="J26" s="64"/>
      <c r="K26" s="64"/>
      <c r="L26" s="64"/>
      <c r="M26" s="24"/>
      <c r="N26" s="389"/>
      <c r="O26" s="49"/>
      <c r="P26" s="49"/>
    </row>
    <row r="27" spans="1:28" x14ac:dyDescent="0.2">
      <c r="A27" s="430"/>
      <c r="B27" s="387" t="s">
        <v>108</v>
      </c>
      <c r="C27" s="387"/>
      <c r="D27" s="387"/>
      <c r="E27" s="390">
        <v>0</v>
      </c>
      <c r="F27" s="390"/>
      <c r="G27" s="9"/>
      <c r="H27" s="387" t="s">
        <v>82</v>
      </c>
      <c r="I27" s="387"/>
      <c r="J27" s="387"/>
      <c r="K27" s="387"/>
      <c r="L27" s="387"/>
      <c r="M27" s="30">
        <v>0</v>
      </c>
      <c r="O27" s="49"/>
      <c r="P27" s="49"/>
    </row>
    <row r="28" spans="1:28" ht="1.5" customHeight="1" x14ac:dyDescent="0.2">
      <c r="A28" s="430"/>
      <c r="B28" s="39"/>
      <c r="C28" s="39"/>
      <c r="D28" s="39"/>
      <c r="E28" s="34"/>
      <c r="F28" s="34"/>
      <c r="G28" s="9"/>
      <c r="H28" s="65"/>
      <c r="I28" s="65"/>
      <c r="J28" s="65"/>
      <c r="K28" s="65"/>
      <c r="L28" s="65"/>
      <c r="M28" s="34"/>
      <c r="O28" s="49"/>
      <c r="P28" s="49"/>
    </row>
    <row r="29" spans="1:28" x14ac:dyDescent="0.2">
      <c r="A29" s="430"/>
      <c r="B29" s="387" t="s">
        <v>97</v>
      </c>
      <c r="C29" s="387"/>
      <c r="D29" s="387"/>
      <c r="E29" s="392">
        <v>0</v>
      </c>
      <c r="F29" s="392"/>
      <c r="G29" s="41"/>
      <c r="H29" s="387" t="s">
        <v>202</v>
      </c>
      <c r="I29" s="387"/>
      <c r="J29" s="387"/>
      <c r="K29" s="387"/>
      <c r="L29" s="387"/>
      <c r="M29" s="28">
        <f>SUM(E31*36)</f>
        <v>615.6</v>
      </c>
    </row>
    <row r="30" spans="1:28" ht="1.5" customHeight="1" x14ac:dyDescent="0.2">
      <c r="A30" s="430"/>
      <c r="B30" s="64"/>
      <c r="C30" s="64"/>
      <c r="D30" s="64"/>
      <c r="E30" s="9"/>
      <c r="F30" s="9"/>
      <c r="G30" s="9"/>
      <c r="H30" s="29"/>
      <c r="I30" s="29"/>
      <c r="J30" s="29"/>
      <c r="K30" s="29"/>
      <c r="L30" s="29"/>
      <c r="M30" s="9"/>
    </row>
    <row r="31" spans="1:28" x14ac:dyDescent="0.2">
      <c r="A31" s="430"/>
      <c r="B31" s="387"/>
      <c r="C31" s="387"/>
      <c r="D31" s="387"/>
      <c r="E31" s="393">
        <f>ROUND((((E15+E19)/239)*125%)*20,0)/20</f>
        <v>17.100000000000001</v>
      </c>
      <c r="F31" s="393"/>
      <c r="G31" s="42"/>
      <c r="H31" s="387" t="s">
        <v>87</v>
      </c>
      <c r="I31" s="387"/>
      <c r="J31" s="387"/>
      <c r="K31" s="387"/>
      <c r="L31" s="387"/>
      <c r="M31" s="28">
        <f>SUM(M40,M51)</f>
        <v>3270</v>
      </c>
    </row>
    <row r="32" spans="1:28" ht="9" customHeight="1" thickBot="1" x14ac:dyDescent="0.25">
      <c r="A32" s="431"/>
      <c r="B32" s="66"/>
      <c r="C32" s="66"/>
      <c r="D32" s="66"/>
      <c r="E32" s="66"/>
      <c r="F32" s="66"/>
      <c r="G32" s="66"/>
      <c r="H32" s="66"/>
      <c r="I32" s="66"/>
      <c r="J32" s="66"/>
      <c r="K32" s="66"/>
      <c r="L32" s="66"/>
      <c r="M32" s="66"/>
    </row>
    <row r="33" spans="1:28" s="369" customFormat="1" ht="6.75" thickBot="1" x14ac:dyDescent="0.2">
      <c r="A33" s="370"/>
      <c r="B33" s="371"/>
      <c r="C33" s="371"/>
      <c r="D33" s="371"/>
      <c r="E33" s="371"/>
      <c r="F33" s="371"/>
      <c r="G33" s="371"/>
      <c r="H33" s="371"/>
      <c r="I33" s="371"/>
      <c r="J33" s="371"/>
      <c r="K33" s="371"/>
      <c r="L33" s="371"/>
      <c r="M33" s="371"/>
      <c r="N33" s="364"/>
      <c r="O33" s="365"/>
      <c r="P33" s="365"/>
      <c r="Q33" s="366"/>
      <c r="R33" s="366"/>
      <c r="S33" s="367"/>
      <c r="T33" s="368"/>
      <c r="U33" s="368"/>
      <c r="V33" s="368"/>
      <c r="W33" s="368"/>
      <c r="X33" s="368"/>
      <c r="Y33" s="368"/>
      <c r="Z33" s="368"/>
      <c r="AA33" s="368"/>
      <c r="AB33" s="368"/>
    </row>
    <row r="34" spans="1:28" s="1" customFormat="1" x14ac:dyDescent="0.2">
      <c r="A34" s="429" t="s">
        <v>72</v>
      </c>
      <c r="B34" s="60" t="s">
        <v>12</v>
      </c>
      <c r="C34" s="60"/>
      <c r="D34" s="60"/>
      <c r="E34" s="61"/>
      <c r="F34" s="61"/>
      <c r="G34" s="61"/>
      <c r="H34" s="61"/>
      <c r="I34" s="61"/>
      <c r="J34" s="61"/>
      <c r="K34" s="61"/>
      <c r="L34" s="61"/>
      <c r="M34" s="62">
        <f>ROUND(((E15/30)*E13)*20,0)/20</f>
        <v>2280</v>
      </c>
      <c r="N34" s="50"/>
      <c r="O34" s="47"/>
      <c r="P34" s="47"/>
      <c r="Q34" s="44"/>
      <c r="R34" s="44"/>
      <c r="S34" s="46"/>
      <c r="T34" s="5"/>
      <c r="U34" s="5"/>
      <c r="V34" s="5"/>
      <c r="W34" s="5"/>
      <c r="X34" s="5"/>
      <c r="Y34" s="5"/>
      <c r="Z34" s="5"/>
      <c r="AA34" s="5"/>
      <c r="AB34" s="5"/>
    </row>
    <row r="35" spans="1:28" s="1" customFormat="1" ht="12.75" customHeight="1" x14ac:dyDescent="0.2">
      <c r="A35" s="430"/>
      <c r="B35" s="13" t="s">
        <v>13</v>
      </c>
      <c r="C35" s="13"/>
      <c r="D35" s="13"/>
      <c r="E35" s="9"/>
      <c r="F35" s="9"/>
      <c r="G35" s="9"/>
      <c r="H35" s="9"/>
      <c r="I35" s="9"/>
      <c r="J35" s="9"/>
      <c r="K35" s="9"/>
      <c r="L35" s="9"/>
      <c r="M35" s="10">
        <f>ROUND(((E19/30)*E13)*20,0)/20</f>
        <v>990</v>
      </c>
      <c r="N35" s="50"/>
      <c r="O35" s="47"/>
      <c r="P35" s="47"/>
      <c r="Q35" s="44"/>
      <c r="R35" s="44"/>
      <c r="S35" s="46"/>
      <c r="T35" s="5"/>
      <c r="U35" s="5"/>
      <c r="V35" s="5"/>
      <c r="W35" s="5"/>
      <c r="X35" s="5"/>
      <c r="Y35" s="5"/>
      <c r="Z35" s="5"/>
      <c r="AA35" s="5"/>
      <c r="AB35" s="5"/>
    </row>
    <row r="36" spans="1:28" s="1" customFormat="1" ht="12.75" customHeight="1" x14ac:dyDescent="0.2">
      <c r="A36" s="430"/>
      <c r="B36" s="13" t="s">
        <v>14</v>
      </c>
      <c r="C36" s="13"/>
      <c r="D36" s="13"/>
      <c r="E36" s="9"/>
      <c r="F36" s="9"/>
      <c r="G36" s="9"/>
      <c r="H36" s="9"/>
      <c r="I36" s="9"/>
      <c r="J36" s="9"/>
      <c r="K36" s="9"/>
      <c r="L36" s="9"/>
      <c r="M36" s="10">
        <f>ROUND(((E17/30)*E13)*20,0)/20</f>
        <v>0</v>
      </c>
      <c r="N36" s="50"/>
      <c r="O36" s="47"/>
      <c r="P36" s="47"/>
      <c r="Q36" s="44"/>
      <c r="R36" s="44"/>
      <c r="S36" s="46"/>
      <c r="T36" s="5"/>
      <c r="U36" s="5"/>
      <c r="V36" s="5"/>
      <c r="W36" s="5"/>
      <c r="X36" s="5"/>
      <c r="Y36" s="5"/>
      <c r="Z36" s="5"/>
      <c r="AA36" s="5"/>
      <c r="AB36" s="5"/>
    </row>
    <row r="37" spans="1:28" s="1" customFormat="1" ht="12.75" customHeight="1" x14ac:dyDescent="0.2">
      <c r="A37" s="430"/>
      <c r="B37" s="13" t="s">
        <v>15</v>
      </c>
      <c r="C37" s="13"/>
      <c r="D37" s="13"/>
      <c r="E37" s="9"/>
      <c r="F37" s="9"/>
      <c r="G37" s="9"/>
      <c r="H37" s="9"/>
      <c r="I37" s="9"/>
      <c r="J37" s="9"/>
      <c r="K37" s="9"/>
      <c r="L37" s="9"/>
      <c r="M37" s="10">
        <f>ROUND((E29*E31)*20,0)/20</f>
        <v>0</v>
      </c>
      <c r="N37" s="50"/>
      <c r="O37" s="47"/>
      <c r="P37" s="47"/>
      <c r="Q37" s="44"/>
      <c r="R37" s="44"/>
      <c r="S37" s="46"/>
      <c r="T37" s="5"/>
      <c r="U37" s="5"/>
      <c r="V37" s="5"/>
      <c r="W37" s="5"/>
      <c r="X37" s="5"/>
      <c r="Y37" s="5"/>
      <c r="Z37" s="5"/>
      <c r="AA37" s="5"/>
      <c r="AB37" s="5"/>
    </row>
    <row r="38" spans="1:28" s="1" customFormat="1" ht="12.75" customHeight="1" x14ac:dyDescent="0.2">
      <c r="A38" s="430"/>
      <c r="B38" s="13" t="s">
        <v>0</v>
      </c>
      <c r="C38" s="13"/>
      <c r="D38" s="13"/>
      <c r="E38" s="9"/>
      <c r="F38" s="9"/>
      <c r="G38" s="9"/>
      <c r="H38" s="9"/>
      <c r="I38" s="9"/>
      <c r="J38" s="9"/>
      <c r="K38" s="9"/>
      <c r="L38" s="9"/>
      <c r="M38" s="10">
        <f>ROUND((N38*E21)*20,0)/20</f>
        <v>0</v>
      </c>
      <c r="N38" s="332">
        <f>SUM(M34,M35,M36,M37)</f>
        <v>3270</v>
      </c>
      <c r="O38" s="47"/>
      <c r="P38" s="47"/>
      <c r="Q38" s="44"/>
      <c r="R38" s="44"/>
      <c r="S38" s="46"/>
      <c r="T38" s="5"/>
      <c r="U38" s="5"/>
      <c r="V38" s="5"/>
      <c r="W38" s="5"/>
      <c r="X38" s="5"/>
      <c r="Y38" s="5"/>
      <c r="Z38" s="5"/>
      <c r="AA38" s="5"/>
      <c r="AB38" s="5"/>
    </row>
    <row r="39" spans="1:28" s="1" customFormat="1" ht="12.75" customHeight="1" x14ac:dyDescent="0.2">
      <c r="A39" s="430"/>
      <c r="B39" s="14" t="s">
        <v>16</v>
      </c>
      <c r="C39" s="14"/>
      <c r="D39" s="14"/>
      <c r="E39" s="8"/>
      <c r="F39" s="8"/>
      <c r="G39" s="8"/>
      <c r="H39" s="8"/>
      <c r="I39" s="8"/>
      <c r="J39" s="8"/>
      <c r="K39" s="8"/>
      <c r="L39" s="8"/>
      <c r="M39" s="11">
        <f>ROUND(((((E19+E17+E15)-300)/24)*E23)*20,0)/20</f>
        <v>0</v>
      </c>
      <c r="N39" s="50"/>
      <c r="O39" s="47"/>
      <c r="P39" s="47"/>
      <c r="Q39" s="44"/>
      <c r="R39" s="44"/>
      <c r="S39" s="46"/>
      <c r="T39" s="5"/>
      <c r="U39" s="5"/>
      <c r="V39" s="5"/>
      <c r="W39" s="5"/>
      <c r="X39" s="5"/>
      <c r="Y39" s="5"/>
      <c r="Z39" s="5"/>
      <c r="AA39" s="5"/>
      <c r="AB39" s="5"/>
    </row>
    <row r="40" spans="1:28" s="1" customFormat="1" ht="12.75" customHeight="1" x14ac:dyDescent="0.2">
      <c r="A40" s="430"/>
      <c r="B40" s="13" t="s">
        <v>17</v>
      </c>
      <c r="C40" s="13"/>
      <c r="D40" s="13"/>
      <c r="E40" s="9"/>
      <c r="F40" s="9"/>
      <c r="G40" s="9"/>
      <c r="H40" s="9"/>
      <c r="I40" s="9"/>
      <c r="J40" s="9"/>
      <c r="K40" s="9"/>
      <c r="L40" s="9"/>
      <c r="M40" s="12">
        <f>SUM(M34:M39)</f>
        <v>3270</v>
      </c>
      <c r="N40" s="50"/>
      <c r="O40" s="47"/>
      <c r="P40" s="47"/>
      <c r="Q40" s="44"/>
      <c r="R40" s="44"/>
      <c r="S40" s="46"/>
      <c r="T40" s="5"/>
      <c r="U40" s="5"/>
      <c r="V40" s="5"/>
      <c r="W40" s="5"/>
      <c r="X40" s="5"/>
      <c r="Y40" s="5"/>
      <c r="Z40" s="5"/>
      <c r="AA40" s="5"/>
      <c r="AB40" s="5"/>
    </row>
    <row r="41" spans="1:28" s="1" customFormat="1" ht="12.75" customHeight="1" x14ac:dyDescent="0.2">
      <c r="A41" s="430"/>
      <c r="B41" s="36" t="s">
        <v>18</v>
      </c>
      <c r="C41" s="36"/>
      <c r="D41" s="391" t="s">
        <v>19</v>
      </c>
      <c r="E41" s="391"/>
      <c r="F41" s="391"/>
      <c r="G41" s="9"/>
      <c r="H41" s="396">
        <f>ROUND((M40*M13)*20,0)/20</f>
        <v>203.55</v>
      </c>
      <c r="I41" s="396"/>
      <c r="J41" s="396"/>
      <c r="K41" s="396"/>
      <c r="L41" s="396"/>
      <c r="M41" s="10"/>
      <c r="N41" s="50"/>
      <c r="O41" s="47"/>
      <c r="P41" s="47"/>
      <c r="Q41" s="44"/>
      <c r="R41" s="44"/>
      <c r="S41" s="46"/>
      <c r="T41" s="5"/>
      <c r="U41" s="5"/>
      <c r="V41" s="5"/>
      <c r="W41" s="5"/>
      <c r="X41" s="5"/>
      <c r="Y41" s="5"/>
      <c r="Z41" s="5"/>
      <c r="AA41" s="5"/>
      <c r="AB41" s="5"/>
    </row>
    <row r="42" spans="1:28" s="1" customFormat="1" ht="12.75" customHeight="1" x14ac:dyDescent="0.2">
      <c r="A42" s="430"/>
      <c r="B42" s="13"/>
      <c r="C42" s="13"/>
      <c r="D42" s="391" t="s">
        <v>20</v>
      </c>
      <c r="E42" s="391"/>
      <c r="F42" s="391"/>
      <c r="G42" s="9"/>
      <c r="H42" s="396">
        <f>ROUND((M40*M21)*20,0)/20</f>
        <v>53.65</v>
      </c>
      <c r="I42" s="396"/>
      <c r="J42" s="396"/>
      <c r="K42" s="396"/>
      <c r="L42" s="396"/>
      <c r="M42" s="10"/>
      <c r="N42" s="50"/>
      <c r="O42" s="47"/>
      <c r="P42" s="47"/>
      <c r="Q42" s="44"/>
      <c r="R42" s="44"/>
      <c r="S42" s="70"/>
      <c r="T42" s="5"/>
      <c r="U42" s="5"/>
      <c r="V42" s="5"/>
      <c r="W42" s="5"/>
      <c r="X42" s="5"/>
      <c r="Y42" s="5"/>
      <c r="Z42" s="5"/>
      <c r="AA42" s="5"/>
      <c r="AB42" s="5"/>
    </row>
    <row r="43" spans="1:28" s="1" customFormat="1" ht="12.75" customHeight="1" x14ac:dyDescent="0.2">
      <c r="A43" s="430"/>
      <c r="B43" s="13"/>
      <c r="C43" s="13"/>
      <c r="D43" s="391" t="s">
        <v>21</v>
      </c>
      <c r="E43" s="391"/>
      <c r="F43" s="391"/>
      <c r="G43" s="9"/>
      <c r="H43" s="396">
        <f>SUM(M15)</f>
        <v>0</v>
      </c>
      <c r="I43" s="396"/>
      <c r="J43" s="396"/>
      <c r="K43" s="396"/>
      <c r="L43" s="396"/>
      <c r="M43" s="10"/>
      <c r="N43" s="50"/>
      <c r="O43" s="47"/>
      <c r="P43" s="47"/>
      <c r="Q43" s="44"/>
      <c r="R43" s="44"/>
      <c r="S43" s="46"/>
      <c r="T43" s="5"/>
      <c r="U43" s="5"/>
      <c r="V43" s="5"/>
      <c r="W43" s="5"/>
      <c r="X43" s="5"/>
      <c r="Y43" s="5"/>
      <c r="Z43" s="5"/>
      <c r="AA43" s="5"/>
      <c r="AB43" s="5"/>
    </row>
    <row r="44" spans="1:28" s="1" customFormat="1" ht="12.75" customHeight="1" x14ac:dyDescent="0.2">
      <c r="A44" s="430"/>
      <c r="B44" s="13"/>
      <c r="C44" s="13"/>
      <c r="D44" s="391" t="s">
        <v>22</v>
      </c>
      <c r="E44" s="391"/>
      <c r="F44" s="391"/>
      <c r="G44" s="9"/>
      <c r="H44" s="396">
        <f>ROUND((M40*M17)*20,0)/20</f>
        <v>10.65</v>
      </c>
      <c r="I44" s="396"/>
      <c r="J44" s="396"/>
      <c r="K44" s="396"/>
      <c r="L44" s="396"/>
      <c r="M44" s="19">
        <f>SUM('Abzüge 2019'!B36)</f>
        <v>296.25</v>
      </c>
      <c r="N44" s="323"/>
      <c r="O44" s="47"/>
      <c r="P44" s="47"/>
      <c r="Q44" s="51"/>
      <c r="R44" s="51"/>
      <c r="S44" s="333"/>
      <c r="T44" s="324"/>
      <c r="U44" s="324"/>
      <c r="V44" s="324"/>
      <c r="W44" s="324"/>
      <c r="X44" s="324"/>
      <c r="Y44" s="324"/>
      <c r="Z44" s="324"/>
      <c r="AA44" s="324"/>
      <c r="AB44" s="324"/>
    </row>
    <row r="45" spans="1:28" s="1" customFormat="1" ht="12.75" customHeight="1" x14ac:dyDescent="0.2">
      <c r="A45" s="430"/>
      <c r="B45" s="13"/>
      <c r="C45" s="13"/>
      <c r="D45" s="391" t="s">
        <v>23</v>
      </c>
      <c r="E45" s="391"/>
      <c r="F45" s="391"/>
      <c r="G45" s="25">
        <f>IF(M19=0,0,IF(M19&gt;0,M19+O25))</f>
        <v>0</v>
      </c>
      <c r="H45" s="396">
        <f>ROUND((M19*M45)*20,0)/20</f>
        <v>0</v>
      </c>
      <c r="I45" s="396"/>
      <c r="J45" s="396"/>
      <c r="K45" s="396"/>
      <c r="L45" s="396"/>
      <c r="M45" s="19">
        <f>IF(M40&lt;'Abzüge 2019'!B37,0,IF(M40-M11&lt;M44,M44,IF(M40-M11&gt;M44,M40-M11)))</f>
        <v>1196.25</v>
      </c>
      <c r="N45" s="323"/>
      <c r="O45" s="47"/>
      <c r="P45" s="47"/>
      <c r="Q45" s="51"/>
      <c r="R45" s="51"/>
      <c r="S45" s="333"/>
      <c r="T45" s="324"/>
      <c r="U45" s="324"/>
      <c r="V45" s="324"/>
      <c r="W45" s="324"/>
      <c r="X45" s="324"/>
      <c r="Y45" s="324"/>
      <c r="Z45" s="324"/>
      <c r="AA45" s="324"/>
      <c r="AB45" s="324"/>
    </row>
    <row r="46" spans="1:28" s="1" customFormat="1" ht="12.75" customHeight="1" x14ac:dyDescent="0.2">
      <c r="A46" s="430"/>
      <c r="B46" s="13"/>
      <c r="C46" s="13"/>
      <c r="D46" s="391" t="s">
        <v>120</v>
      </c>
      <c r="E46" s="391"/>
      <c r="F46" s="391"/>
      <c r="G46" s="391"/>
      <c r="H46" s="391"/>
      <c r="I46" s="391"/>
      <c r="J46" s="391"/>
      <c r="K46" s="391"/>
      <c r="L46" s="73">
        <f>SUM(M23)</f>
        <v>0</v>
      </c>
      <c r="M46" s="19"/>
      <c r="N46" s="323"/>
      <c r="O46" s="47"/>
      <c r="P46" s="47"/>
      <c r="Q46" s="51"/>
      <c r="R46" s="51"/>
      <c r="S46" s="333"/>
      <c r="T46" s="324"/>
      <c r="U46" s="324"/>
      <c r="V46" s="324"/>
      <c r="W46" s="324"/>
      <c r="X46" s="324"/>
      <c r="Y46" s="324"/>
      <c r="Z46" s="324"/>
      <c r="AA46" s="324"/>
      <c r="AB46" s="324"/>
    </row>
    <row r="47" spans="1:28" s="1" customFormat="1" ht="12.75" customHeight="1" x14ac:dyDescent="0.2">
      <c r="A47" s="430"/>
      <c r="B47" s="13"/>
      <c r="C47" s="13"/>
      <c r="D47" s="391" t="s">
        <v>13</v>
      </c>
      <c r="E47" s="391"/>
      <c r="F47" s="391"/>
      <c r="G47" s="9"/>
      <c r="H47" s="396">
        <f>SUM(M35)</f>
        <v>990</v>
      </c>
      <c r="I47" s="396"/>
      <c r="J47" s="396"/>
      <c r="K47" s="396"/>
      <c r="L47" s="396"/>
      <c r="M47" s="10"/>
      <c r="N47" s="50"/>
      <c r="O47" s="47"/>
      <c r="P47" s="47"/>
      <c r="Q47" s="44"/>
      <c r="R47" s="44"/>
      <c r="S47" s="46"/>
      <c r="T47" s="5"/>
      <c r="U47" s="5"/>
      <c r="V47" s="5"/>
      <c r="W47" s="5"/>
      <c r="X47" s="5"/>
      <c r="Y47" s="5"/>
      <c r="Z47" s="5"/>
      <c r="AA47" s="5"/>
      <c r="AB47" s="5"/>
    </row>
    <row r="48" spans="1:28" s="1" customFormat="1" ht="12.75" customHeight="1" x14ac:dyDescent="0.2">
      <c r="A48" s="430"/>
      <c r="B48" s="13"/>
      <c r="C48" s="13"/>
      <c r="D48" s="391" t="s">
        <v>24</v>
      </c>
      <c r="E48" s="391"/>
      <c r="F48" s="391"/>
      <c r="G48" s="22">
        <f>SUM(M25)</f>
        <v>0</v>
      </c>
      <c r="H48" s="396">
        <f>ROUND(((M40+M51)*G48)*20,0)/20</f>
        <v>0</v>
      </c>
      <c r="I48" s="396"/>
      <c r="J48" s="396"/>
      <c r="K48" s="396"/>
      <c r="L48" s="396"/>
      <c r="M48" s="10"/>
      <c r="N48" s="50"/>
      <c r="O48" s="47"/>
      <c r="P48" s="47"/>
      <c r="Q48" s="44"/>
      <c r="R48" s="44"/>
      <c r="S48" s="46"/>
      <c r="T48" s="5"/>
      <c r="U48" s="5"/>
      <c r="V48" s="5"/>
      <c r="W48" s="5"/>
      <c r="X48" s="5"/>
      <c r="Y48" s="5"/>
      <c r="Z48" s="5"/>
      <c r="AA48" s="5"/>
      <c r="AB48" s="5"/>
    </row>
    <row r="49" spans="1:28" s="1" customFormat="1" ht="12.75" customHeight="1" x14ac:dyDescent="0.2">
      <c r="A49" s="430"/>
      <c r="B49" s="14"/>
      <c r="C49" s="14"/>
      <c r="D49" s="397" t="s">
        <v>25</v>
      </c>
      <c r="E49" s="397"/>
      <c r="F49" s="397"/>
      <c r="G49" s="8"/>
      <c r="H49" s="394">
        <f>SUM(M27)</f>
        <v>0</v>
      </c>
      <c r="I49" s="394"/>
      <c r="J49" s="394"/>
      <c r="K49" s="394"/>
      <c r="L49" s="394"/>
      <c r="M49" s="11">
        <f>SUM(H41,H42,H43,H44,H45,L46,H47,H48,H49)</f>
        <v>1257.8499999999999</v>
      </c>
      <c r="N49" s="50"/>
      <c r="O49" s="47"/>
      <c r="P49" s="47"/>
      <c r="Q49" s="44"/>
      <c r="R49" s="44"/>
      <c r="S49" s="46"/>
      <c r="T49" s="5"/>
      <c r="U49" s="5"/>
      <c r="V49" s="5"/>
      <c r="W49" s="5"/>
      <c r="X49" s="5"/>
      <c r="Y49" s="5"/>
      <c r="Z49" s="5"/>
      <c r="AA49" s="5"/>
      <c r="AB49" s="5"/>
    </row>
    <row r="50" spans="1:28" s="1" customFormat="1" ht="12.75" customHeight="1" x14ac:dyDescent="0.2">
      <c r="A50" s="430"/>
      <c r="B50" s="13" t="s">
        <v>26</v>
      </c>
      <c r="C50" s="13"/>
      <c r="D50" s="13"/>
      <c r="E50" s="9"/>
      <c r="F50" s="9"/>
      <c r="G50" s="9"/>
      <c r="H50" s="9"/>
      <c r="I50" s="9"/>
      <c r="J50" s="9"/>
      <c r="K50" s="9"/>
      <c r="L50" s="9"/>
      <c r="M50" s="12">
        <f>SUM(M40-M49)</f>
        <v>2012.15</v>
      </c>
      <c r="N50" s="50"/>
      <c r="O50" s="47"/>
      <c r="P50" s="47"/>
      <c r="Q50" s="44"/>
      <c r="R50" s="44"/>
      <c r="S50" s="46"/>
      <c r="T50" s="5"/>
      <c r="U50" s="5"/>
      <c r="V50" s="5"/>
      <c r="W50" s="5"/>
      <c r="X50" s="5"/>
      <c r="Y50" s="5"/>
      <c r="Z50" s="5"/>
      <c r="AA50" s="5"/>
      <c r="AB50" s="5"/>
    </row>
    <row r="51" spans="1:28" s="1" customFormat="1" ht="12.75" customHeight="1" x14ac:dyDescent="0.2">
      <c r="A51" s="430"/>
      <c r="B51" s="13" t="s">
        <v>1</v>
      </c>
      <c r="C51" s="13"/>
      <c r="D51" s="13"/>
      <c r="E51" s="9"/>
      <c r="F51" s="9"/>
      <c r="G51" s="9"/>
      <c r="H51" s="9"/>
      <c r="I51" s="9"/>
      <c r="J51" s="9"/>
      <c r="K51" s="9"/>
      <c r="L51" s="9"/>
      <c r="M51" s="10">
        <f>SUM(E25)</f>
        <v>0</v>
      </c>
      <c r="N51" s="50"/>
      <c r="O51" s="47"/>
      <c r="P51" s="47"/>
      <c r="Q51" s="44"/>
      <c r="R51" s="44"/>
      <c r="S51" s="46"/>
      <c r="T51" s="5"/>
      <c r="U51" s="5"/>
      <c r="V51" s="5"/>
      <c r="W51" s="5"/>
      <c r="X51" s="5"/>
      <c r="Y51" s="5"/>
      <c r="Z51" s="5"/>
      <c r="AA51" s="5"/>
      <c r="AB51" s="5"/>
    </row>
    <row r="52" spans="1:28" s="1" customFormat="1" ht="12.75" customHeight="1" x14ac:dyDescent="0.2">
      <c r="A52" s="430"/>
      <c r="B52" s="13" t="s">
        <v>27</v>
      </c>
      <c r="C52" s="13"/>
      <c r="D52" s="13"/>
      <c r="E52" s="9"/>
      <c r="F52" s="9"/>
      <c r="G52" s="9"/>
      <c r="H52" s="9"/>
      <c r="I52" s="9"/>
      <c r="J52" s="9"/>
      <c r="K52" s="9"/>
      <c r="L52" s="9"/>
      <c r="M52" s="10">
        <f>SUM(E27)</f>
        <v>0</v>
      </c>
      <c r="N52" s="50"/>
      <c r="O52" s="47"/>
      <c r="P52" s="47"/>
      <c r="Q52" s="44"/>
      <c r="R52" s="44"/>
      <c r="S52" s="46"/>
      <c r="T52" s="5"/>
      <c r="U52" s="5"/>
      <c r="V52" s="5"/>
      <c r="W52" s="5"/>
      <c r="X52" s="5"/>
      <c r="Y52" s="5"/>
      <c r="Z52" s="5"/>
      <c r="AA52" s="5"/>
      <c r="AB52" s="5"/>
    </row>
    <row r="53" spans="1:28" s="1" customFormat="1" ht="13.5" customHeight="1" thickBot="1" x14ac:dyDescent="0.25">
      <c r="A53" s="431"/>
      <c r="B53" s="35" t="s">
        <v>28</v>
      </c>
      <c r="C53" s="35"/>
      <c r="D53" s="35"/>
      <c r="E53" s="15"/>
      <c r="F53" s="15"/>
      <c r="G53" s="15"/>
      <c r="H53" s="15"/>
      <c r="I53" s="15"/>
      <c r="J53" s="15"/>
      <c r="K53" s="15"/>
      <c r="L53" s="15"/>
      <c r="M53" s="16">
        <f>SUM(M50:M52)</f>
        <v>2012.15</v>
      </c>
      <c r="N53" s="50"/>
      <c r="O53" s="47"/>
      <c r="P53" s="47"/>
      <c r="Q53" s="44"/>
      <c r="R53" s="44"/>
      <c r="S53" s="46"/>
      <c r="T53" s="5"/>
      <c r="U53" s="5"/>
      <c r="V53" s="5"/>
      <c r="W53" s="5"/>
      <c r="X53" s="5"/>
      <c r="Y53" s="5"/>
      <c r="Z53" s="5"/>
      <c r="AA53" s="5"/>
      <c r="AB53" s="5"/>
    </row>
    <row r="54" spans="1:28" s="369" customFormat="1" ht="6.75" thickBot="1" x14ac:dyDescent="0.2">
      <c r="A54" s="361"/>
      <c r="B54" s="362"/>
      <c r="C54" s="362"/>
      <c r="D54" s="362"/>
      <c r="E54" s="363"/>
      <c r="F54" s="363"/>
      <c r="G54" s="363"/>
      <c r="H54" s="363"/>
      <c r="I54" s="363"/>
      <c r="J54" s="363"/>
      <c r="K54" s="363"/>
      <c r="L54" s="363"/>
      <c r="M54" s="363"/>
      <c r="N54" s="364"/>
      <c r="O54" s="365"/>
      <c r="P54" s="365"/>
      <c r="Q54" s="366"/>
      <c r="R54" s="366"/>
      <c r="S54" s="367"/>
      <c r="T54" s="368"/>
      <c r="U54" s="368"/>
      <c r="V54" s="368"/>
      <c r="W54" s="368"/>
      <c r="X54" s="368"/>
      <c r="Y54" s="368"/>
      <c r="Z54" s="368"/>
      <c r="AA54" s="368"/>
      <c r="AB54" s="368"/>
    </row>
    <row r="55" spans="1:28" s="1" customFormat="1" ht="13.5" thickBot="1" x14ac:dyDescent="0.25">
      <c r="A55" s="401" t="s">
        <v>197</v>
      </c>
      <c r="B55" s="402"/>
      <c r="C55" s="402"/>
      <c r="D55" s="402"/>
      <c r="E55" s="402"/>
      <c r="F55" s="402"/>
      <c r="G55" s="402"/>
      <c r="H55" s="402"/>
      <c r="I55" s="402"/>
      <c r="J55" s="402"/>
      <c r="K55" s="402"/>
      <c r="L55" s="402"/>
      <c r="M55" s="403"/>
      <c r="N55" s="50"/>
      <c r="O55" s="47"/>
      <c r="P55" s="47"/>
      <c r="Q55" s="44"/>
      <c r="R55" s="44"/>
      <c r="S55" s="46"/>
      <c r="T55" s="5"/>
      <c r="U55" s="5"/>
      <c r="V55" s="5"/>
      <c r="W55" s="5"/>
      <c r="X55" s="5"/>
      <c r="Y55" s="5"/>
      <c r="Z55" s="5"/>
      <c r="AA55" s="5"/>
      <c r="AB55" s="5"/>
    </row>
    <row r="56" spans="1:28" s="54" customFormat="1" ht="8.25" customHeight="1" x14ac:dyDescent="0.15">
      <c r="A56" s="344"/>
      <c r="B56" s="347" t="s">
        <v>110</v>
      </c>
      <c r="C56" s="410" t="s">
        <v>109</v>
      </c>
      <c r="D56" s="418"/>
      <c r="E56" s="345"/>
      <c r="F56" s="347" t="s">
        <v>110</v>
      </c>
      <c r="G56" s="410" t="s">
        <v>109</v>
      </c>
      <c r="H56" s="418"/>
      <c r="I56" s="346"/>
      <c r="J56" s="345"/>
      <c r="K56" s="347" t="s">
        <v>110</v>
      </c>
      <c r="L56" s="410" t="s">
        <v>109</v>
      </c>
      <c r="M56" s="411"/>
      <c r="N56" s="334"/>
      <c r="O56" s="335"/>
      <c r="P56" s="335"/>
      <c r="Q56" s="336"/>
      <c r="R56" s="336"/>
      <c r="S56" s="337"/>
      <c r="T56" s="338"/>
      <c r="U56" s="338"/>
      <c r="V56" s="338"/>
      <c r="W56" s="338"/>
      <c r="X56" s="338"/>
      <c r="Y56" s="338"/>
      <c r="Z56" s="338"/>
      <c r="AA56" s="338"/>
      <c r="AB56" s="338"/>
    </row>
    <row r="57" spans="1:28" s="54" customFormat="1" x14ac:dyDescent="0.2">
      <c r="A57" s="309">
        <v>1</v>
      </c>
      <c r="B57" s="299">
        <v>0</v>
      </c>
      <c r="C57" s="414" t="s">
        <v>111</v>
      </c>
      <c r="D57" s="415"/>
      <c r="E57" s="53">
        <v>11</v>
      </c>
      <c r="F57" s="299">
        <v>0</v>
      </c>
      <c r="G57" s="414" t="s">
        <v>111</v>
      </c>
      <c r="H57" s="417"/>
      <c r="I57" s="415"/>
      <c r="J57" s="53">
        <v>21</v>
      </c>
      <c r="K57" s="299">
        <v>0</v>
      </c>
      <c r="L57" s="414" t="s">
        <v>111</v>
      </c>
      <c r="M57" s="416"/>
      <c r="N57" s="334"/>
      <c r="O57" s="335"/>
      <c r="P57" s="335"/>
      <c r="Q57" s="336"/>
      <c r="R57" s="336"/>
      <c r="S57" s="337"/>
      <c r="T57" s="338"/>
      <c r="U57" s="338"/>
      <c r="V57" s="338"/>
      <c r="W57" s="338"/>
      <c r="X57" s="338"/>
      <c r="Y57" s="338"/>
      <c r="Z57" s="338"/>
      <c r="AA57" s="338"/>
      <c r="AB57" s="338"/>
    </row>
    <row r="58" spans="1:28" s="54" customFormat="1" x14ac:dyDescent="0.2">
      <c r="A58" s="309">
        <v>2</v>
      </c>
      <c r="B58" s="299">
        <v>0</v>
      </c>
      <c r="C58" s="414" t="s">
        <v>111</v>
      </c>
      <c r="D58" s="415"/>
      <c r="E58" s="53">
        <v>12</v>
      </c>
      <c r="F58" s="299">
        <v>0</v>
      </c>
      <c r="G58" s="414" t="s">
        <v>111</v>
      </c>
      <c r="H58" s="417"/>
      <c r="I58" s="415"/>
      <c r="J58" s="53">
        <v>22</v>
      </c>
      <c r="K58" s="299">
        <v>0</v>
      </c>
      <c r="L58" s="414" t="s">
        <v>111</v>
      </c>
      <c r="M58" s="416"/>
      <c r="N58" s="334"/>
      <c r="O58" s="335"/>
      <c r="P58" s="335"/>
      <c r="Q58" s="336"/>
      <c r="R58" s="336"/>
      <c r="S58" s="337"/>
      <c r="T58" s="338"/>
      <c r="U58" s="338"/>
      <c r="V58" s="338"/>
      <c r="W58" s="338"/>
      <c r="X58" s="338"/>
      <c r="Y58" s="338"/>
      <c r="Z58" s="338"/>
      <c r="AA58" s="338"/>
      <c r="AB58" s="338"/>
    </row>
    <row r="59" spans="1:28" s="54" customFormat="1" x14ac:dyDescent="0.2">
      <c r="A59" s="309">
        <v>3</v>
      </c>
      <c r="B59" s="299">
        <v>0</v>
      </c>
      <c r="C59" s="414" t="s">
        <v>111</v>
      </c>
      <c r="D59" s="415"/>
      <c r="E59" s="53">
        <v>13</v>
      </c>
      <c r="F59" s="299">
        <v>0</v>
      </c>
      <c r="G59" s="414" t="s">
        <v>111</v>
      </c>
      <c r="H59" s="417"/>
      <c r="I59" s="415"/>
      <c r="J59" s="53">
        <v>23</v>
      </c>
      <c r="K59" s="299">
        <v>0</v>
      </c>
      <c r="L59" s="414" t="s">
        <v>111</v>
      </c>
      <c r="M59" s="416"/>
      <c r="N59" s="334"/>
      <c r="O59" s="335"/>
      <c r="P59" s="335"/>
      <c r="Q59" s="336"/>
      <c r="R59" s="336"/>
      <c r="S59" s="337"/>
      <c r="T59" s="338"/>
      <c r="U59" s="338"/>
      <c r="V59" s="338"/>
      <c r="W59" s="338"/>
      <c r="X59" s="338"/>
      <c r="Y59" s="338"/>
      <c r="Z59" s="338"/>
      <c r="AA59" s="338"/>
      <c r="AB59" s="338"/>
    </row>
    <row r="60" spans="1:28" s="54" customFormat="1" x14ac:dyDescent="0.2">
      <c r="A60" s="309">
        <v>4</v>
      </c>
      <c r="B60" s="299">
        <v>0</v>
      </c>
      <c r="C60" s="414" t="s">
        <v>111</v>
      </c>
      <c r="D60" s="415"/>
      <c r="E60" s="53">
        <v>14</v>
      </c>
      <c r="F60" s="299">
        <v>0</v>
      </c>
      <c r="G60" s="414" t="s">
        <v>111</v>
      </c>
      <c r="H60" s="417"/>
      <c r="I60" s="415"/>
      <c r="J60" s="53">
        <v>24</v>
      </c>
      <c r="K60" s="299">
        <v>0</v>
      </c>
      <c r="L60" s="414" t="s">
        <v>111</v>
      </c>
      <c r="M60" s="416"/>
      <c r="N60" s="334"/>
      <c r="O60" s="335"/>
      <c r="P60" s="335"/>
      <c r="Q60" s="336"/>
      <c r="R60" s="336"/>
      <c r="S60" s="337"/>
      <c r="T60" s="338"/>
      <c r="U60" s="338"/>
      <c r="V60" s="338"/>
      <c r="W60" s="338"/>
      <c r="X60" s="338"/>
      <c r="Y60" s="338"/>
      <c r="Z60" s="338"/>
      <c r="AA60" s="338"/>
      <c r="AB60" s="338"/>
    </row>
    <row r="61" spans="1:28" s="54" customFormat="1" x14ac:dyDescent="0.2">
      <c r="A61" s="309">
        <v>5</v>
      </c>
      <c r="B61" s="299">
        <v>0</v>
      </c>
      <c r="C61" s="414" t="s">
        <v>111</v>
      </c>
      <c r="D61" s="415"/>
      <c r="E61" s="53">
        <v>15</v>
      </c>
      <c r="F61" s="299">
        <v>0</v>
      </c>
      <c r="G61" s="414" t="s">
        <v>111</v>
      </c>
      <c r="H61" s="417"/>
      <c r="I61" s="415"/>
      <c r="J61" s="53">
        <v>25</v>
      </c>
      <c r="K61" s="299">
        <v>0</v>
      </c>
      <c r="L61" s="414" t="s">
        <v>111</v>
      </c>
      <c r="M61" s="416"/>
      <c r="N61" s="334"/>
      <c r="O61" s="335"/>
      <c r="P61" s="335"/>
      <c r="Q61" s="336"/>
      <c r="R61" s="336"/>
      <c r="S61" s="337"/>
      <c r="T61" s="338"/>
      <c r="U61" s="338"/>
      <c r="V61" s="338"/>
      <c r="W61" s="338"/>
      <c r="X61" s="338"/>
      <c r="Y61" s="338"/>
      <c r="Z61" s="338"/>
      <c r="AA61" s="338"/>
      <c r="AB61" s="338"/>
    </row>
    <row r="62" spans="1:28" s="54" customFormat="1" x14ac:dyDescent="0.2">
      <c r="A62" s="309">
        <v>6</v>
      </c>
      <c r="B62" s="299">
        <v>0</v>
      </c>
      <c r="C62" s="414" t="s">
        <v>111</v>
      </c>
      <c r="D62" s="415"/>
      <c r="E62" s="53">
        <v>16</v>
      </c>
      <c r="F62" s="299">
        <v>0</v>
      </c>
      <c r="G62" s="414" t="s">
        <v>111</v>
      </c>
      <c r="H62" s="417"/>
      <c r="I62" s="415"/>
      <c r="J62" s="53">
        <v>26</v>
      </c>
      <c r="K62" s="299">
        <v>0</v>
      </c>
      <c r="L62" s="414" t="s">
        <v>111</v>
      </c>
      <c r="M62" s="416"/>
      <c r="N62" s="334"/>
      <c r="O62" s="335"/>
      <c r="P62" s="335"/>
      <c r="Q62" s="336"/>
      <c r="R62" s="336"/>
      <c r="S62" s="337"/>
      <c r="T62" s="338"/>
      <c r="U62" s="338"/>
      <c r="V62" s="338"/>
      <c r="W62" s="338"/>
      <c r="X62" s="338"/>
      <c r="Y62" s="338"/>
      <c r="Z62" s="338"/>
      <c r="AA62" s="338"/>
      <c r="AB62" s="338"/>
    </row>
    <row r="63" spans="1:28" s="54" customFormat="1" x14ac:dyDescent="0.2">
      <c r="A63" s="309">
        <v>7</v>
      </c>
      <c r="B63" s="299">
        <v>0</v>
      </c>
      <c r="C63" s="414" t="s">
        <v>111</v>
      </c>
      <c r="D63" s="415"/>
      <c r="E63" s="53">
        <v>17</v>
      </c>
      <c r="F63" s="299">
        <v>0</v>
      </c>
      <c r="G63" s="414" t="s">
        <v>111</v>
      </c>
      <c r="H63" s="417"/>
      <c r="I63" s="415"/>
      <c r="J63" s="53">
        <v>27</v>
      </c>
      <c r="K63" s="299">
        <v>0</v>
      </c>
      <c r="L63" s="414" t="s">
        <v>111</v>
      </c>
      <c r="M63" s="416"/>
      <c r="N63" s="334"/>
      <c r="O63" s="335"/>
      <c r="P63" s="335"/>
      <c r="Q63" s="336"/>
      <c r="R63" s="336"/>
      <c r="S63" s="337"/>
      <c r="T63" s="338"/>
      <c r="U63" s="338"/>
      <c r="V63" s="338"/>
      <c r="W63" s="338"/>
      <c r="X63" s="338"/>
      <c r="Y63" s="338"/>
      <c r="Z63" s="338"/>
      <c r="AA63" s="338"/>
      <c r="AB63" s="338"/>
    </row>
    <row r="64" spans="1:28" s="54" customFormat="1" x14ac:dyDescent="0.2">
      <c r="A64" s="309">
        <v>8</v>
      </c>
      <c r="B64" s="299">
        <v>0</v>
      </c>
      <c r="C64" s="414" t="s">
        <v>111</v>
      </c>
      <c r="D64" s="415"/>
      <c r="E64" s="53">
        <v>18</v>
      </c>
      <c r="F64" s="299">
        <v>0</v>
      </c>
      <c r="G64" s="414" t="s">
        <v>111</v>
      </c>
      <c r="H64" s="417"/>
      <c r="I64" s="415"/>
      <c r="J64" s="53">
        <v>28</v>
      </c>
      <c r="K64" s="299">
        <v>0</v>
      </c>
      <c r="L64" s="414" t="s">
        <v>111</v>
      </c>
      <c r="M64" s="416"/>
      <c r="N64" s="334"/>
      <c r="O64" s="335"/>
      <c r="P64" s="335"/>
      <c r="Q64" s="336"/>
      <c r="R64" s="336"/>
      <c r="S64" s="337"/>
      <c r="T64" s="338"/>
      <c r="U64" s="338"/>
      <c r="V64" s="338"/>
      <c r="W64" s="338"/>
      <c r="X64" s="338"/>
      <c r="Y64" s="338"/>
      <c r="Z64" s="338"/>
      <c r="AA64" s="338"/>
      <c r="AB64" s="338"/>
    </row>
    <row r="65" spans="1:28" s="54" customFormat="1" x14ac:dyDescent="0.2">
      <c r="A65" s="309">
        <v>9</v>
      </c>
      <c r="B65" s="299">
        <v>0</v>
      </c>
      <c r="C65" s="414" t="s">
        <v>111</v>
      </c>
      <c r="D65" s="415"/>
      <c r="E65" s="53">
        <v>19</v>
      </c>
      <c r="F65" s="299">
        <v>0</v>
      </c>
      <c r="G65" s="414" t="s">
        <v>111</v>
      </c>
      <c r="H65" s="417"/>
      <c r="I65" s="415"/>
      <c r="J65" s="53">
        <v>29</v>
      </c>
      <c r="K65" s="299">
        <v>0</v>
      </c>
      <c r="L65" s="414" t="s">
        <v>111</v>
      </c>
      <c r="M65" s="416"/>
      <c r="N65" s="334"/>
      <c r="O65" s="335"/>
      <c r="P65" s="335"/>
      <c r="Q65" s="336"/>
      <c r="R65" s="336"/>
      <c r="S65" s="337"/>
      <c r="T65" s="338"/>
      <c r="U65" s="338"/>
      <c r="V65" s="338"/>
      <c r="W65" s="338"/>
      <c r="X65" s="338"/>
      <c r="Y65" s="338"/>
      <c r="Z65" s="338"/>
      <c r="AA65" s="338"/>
      <c r="AB65" s="338"/>
    </row>
    <row r="66" spans="1:28" s="54" customFormat="1" ht="13.5" customHeight="1" thickBot="1" x14ac:dyDescent="0.25">
      <c r="A66" s="310">
        <v>10</v>
      </c>
      <c r="B66" s="301">
        <v>0</v>
      </c>
      <c r="C66" s="412" t="s">
        <v>111</v>
      </c>
      <c r="D66" s="413"/>
      <c r="E66" s="311">
        <v>20</v>
      </c>
      <c r="F66" s="301">
        <v>0</v>
      </c>
      <c r="G66" s="412" t="s">
        <v>111</v>
      </c>
      <c r="H66" s="428"/>
      <c r="I66" s="413"/>
      <c r="J66" s="53">
        <v>30</v>
      </c>
      <c r="K66" s="299">
        <v>0</v>
      </c>
      <c r="L66" s="414" t="s">
        <v>111</v>
      </c>
      <c r="M66" s="416"/>
      <c r="N66" s="334"/>
      <c r="O66" s="335"/>
      <c r="P66" s="335"/>
      <c r="Q66" s="336"/>
      <c r="R66" s="336"/>
      <c r="S66" s="337"/>
      <c r="T66" s="338"/>
      <c r="U66" s="338"/>
      <c r="V66" s="338"/>
      <c r="W66" s="338"/>
      <c r="X66" s="338"/>
      <c r="Y66" s="338"/>
      <c r="Z66" s="338"/>
      <c r="AA66" s="338"/>
      <c r="AB66" s="338"/>
    </row>
    <row r="67" spans="1:28" s="55" customFormat="1" ht="13.5" thickBot="1" x14ac:dyDescent="0.25">
      <c r="A67" s="69"/>
      <c r="B67" s="67"/>
      <c r="C67" s="67"/>
      <c r="D67" s="67"/>
      <c r="E67" s="68"/>
      <c r="F67" s="68"/>
      <c r="G67" s="68"/>
      <c r="H67" s="68"/>
      <c r="I67" s="68"/>
      <c r="J67" s="313">
        <v>31</v>
      </c>
      <c r="K67" s="308">
        <v>0</v>
      </c>
      <c r="L67" s="432" t="s">
        <v>111</v>
      </c>
      <c r="M67" s="433"/>
      <c r="N67" s="334"/>
      <c r="O67" s="335"/>
      <c r="P67" s="335"/>
      <c r="Q67" s="336"/>
      <c r="R67" s="336"/>
      <c r="S67" s="337"/>
      <c r="T67" s="338"/>
      <c r="U67" s="338"/>
      <c r="V67" s="338"/>
      <c r="W67" s="338"/>
      <c r="X67" s="338"/>
      <c r="Y67" s="338"/>
      <c r="Z67" s="338"/>
      <c r="AA67" s="338"/>
      <c r="AB67" s="338"/>
    </row>
    <row r="68" spans="1:28" s="55" customFormat="1" ht="13.5" thickBot="1" x14ac:dyDescent="0.25">
      <c r="A68" s="302" t="s">
        <v>192</v>
      </c>
      <c r="B68" s="302"/>
      <c r="C68" s="304"/>
      <c r="D68" s="409" t="str">
        <f>(E9)</f>
        <v>Januar</v>
      </c>
      <c r="E68" s="408"/>
      <c r="F68" s="314">
        <v>0</v>
      </c>
      <c r="G68" s="68"/>
      <c r="H68" s="406" t="s">
        <v>187</v>
      </c>
      <c r="I68" s="406"/>
      <c r="J68" s="406"/>
      <c r="K68" s="312">
        <f>SUM(B57:B66,F57:F66,K57:K67)</f>
        <v>0</v>
      </c>
      <c r="L68" s="300"/>
      <c r="M68" s="56"/>
      <c r="N68" s="334"/>
      <c r="O68" s="335"/>
      <c r="P68" s="335"/>
      <c r="Q68" s="336"/>
      <c r="R68" s="336"/>
      <c r="S68" s="337"/>
      <c r="T68" s="338"/>
      <c r="U68" s="338"/>
      <c r="V68" s="338"/>
      <c r="W68" s="338"/>
      <c r="X68" s="338"/>
      <c r="Y68" s="338"/>
      <c r="Z68" s="338"/>
      <c r="AA68" s="338"/>
      <c r="AB68" s="338"/>
    </row>
    <row r="69" spans="1:28" s="55" customFormat="1" ht="13.5" thickBot="1" x14ac:dyDescent="0.25">
      <c r="A69" s="408" t="s">
        <v>190</v>
      </c>
      <c r="B69" s="408"/>
      <c r="C69" s="408"/>
      <c r="D69" s="408"/>
      <c r="E69" s="68"/>
      <c r="F69" s="314">
        <v>0</v>
      </c>
      <c r="G69" s="303"/>
      <c r="H69" s="406" t="s">
        <v>186</v>
      </c>
      <c r="I69" s="406"/>
      <c r="J69" s="406"/>
      <c r="K69" s="305">
        <f>SUM(F68-F69+F70)</f>
        <v>0</v>
      </c>
      <c r="L69" s="300"/>
      <c r="M69" s="56"/>
      <c r="N69" s="334"/>
      <c r="O69" s="335"/>
      <c r="P69" s="335"/>
      <c r="Q69" s="336"/>
      <c r="R69" s="336"/>
      <c r="S69" s="337"/>
      <c r="T69" s="338"/>
      <c r="U69" s="338"/>
      <c r="V69" s="338"/>
      <c r="W69" s="338"/>
      <c r="X69" s="338"/>
      <c r="Y69" s="338"/>
      <c r="Z69" s="338"/>
      <c r="AA69" s="338"/>
      <c r="AB69" s="338"/>
    </row>
    <row r="70" spans="1:28" s="55" customFormat="1" ht="13.5" thickBot="1" x14ac:dyDescent="0.25">
      <c r="A70" s="408" t="s">
        <v>191</v>
      </c>
      <c r="B70" s="408"/>
      <c r="C70" s="408"/>
      <c r="D70" s="408"/>
      <c r="E70" s="68"/>
      <c r="F70" s="314">
        <v>0</v>
      </c>
      <c r="G70" s="68"/>
      <c r="H70" s="406" t="s">
        <v>185</v>
      </c>
      <c r="I70" s="406"/>
      <c r="J70" s="406"/>
      <c r="K70" s="306">
        <f>SUM(K69-K68)</f>
        <v>0</v>
      </c>
      <c r="L70" s="328" t="s">
        <v>188</v>
      </c>
      <c r="M70" s="56"/>
      <c r="N70" s="334"/>
      <c r="O70" s="335"/>
      <c r="P70" s="335"/>
      <c r="Q70" s="336"/>
      <c r="R70" s="336"/>
      <c r="S70" s="337"/>
      <c r="T70" s="338"/>
      <c r="U70" s="338"/>
      <c r="V70" s="338"/>
      <c r="W70" s="338"/>
      <c r="X70" s="338"/>
      <c r="Y70" s="338"/>
      <c r="Z70" s="338"/>
      <c r="AA70" s="338"/>
      <c r="AB70" s="338"/>
    </row>
    <row r="71" spans="1:28" s="360" customFormat="1" ht="6.75" thickBot="1" x14ac:dyDescent="0.25">
      <c r="A71" s="348"/>
      <c r="B71" s="348"/>
      <c r="C71" s="348"/>
      <c r="D71" s="348"/>
      <c r="E71" s="349"/>
      <c r="F71" s="350"/>
      <c r="G71" s="349"/>
      <c r="H71" s="351"/>
      <c r="I71" s="351"/>
      <c r="J71" s="351"/>
      <c r="K71" s="353"/>
      <c r="L71" s="349"/>
      <c r="M71" s="349"/>
      <c r="N71" s="355"/>
      <c r="O71" s="356"/>
      <c r="P71" s="356"/>
      <c r="Q71" s="357"/>
      <c r="R71" s="357"/>
      <c r="S71" s="358"/>
      <c r="T71" s="359"/>
      <c r="U71" s="359"/>
      <c r="V71" s="359"/>
      <c r="W71" s="359"/>
      <c r="X71" s="359"/>
      <c r="Y71" s="359"/>
      <c r="Z71" s="359"/>
      <c r="AA71" s="359"/>
      <c r="AB71" s="359"/>
    </row>
    <row r="72" spans="1:28" s="55" customFormat="1" ht="13.5" thickBot="1" x14ac:dyDescent="0.25">
      <c r="A72" s="422" t="s">
        <v>198</v>
      </c>
      <c r="B72" s="423"/>
      <c r="C72" s="423"/>
      <c r="D72" s="423"/>
      <c r="E72" s="423"/>
      <c r="F72" s="423"/>
      <c r="G72" s="423"/>
      <c r="H72" s="423"/>
      <c r="I72" s="423"/>
      <c r="J72" s="423"/>
      <c r="K72" s="423"/>
      <c r="L72" s="423"/>
      <c r="M72" s="424"/>
      <c r="N72" s="334"/>
      <c r="O72" s="335"/>
      <c r="P72" s="335"/>
      <c r="Q72" s="336"/>
      <c r="R72" s="336"/>
      <c r="S72" s="337"/>
      <c r="T72" s="338"/>
      <c r="U72" s="338"/>
      <c r="V72" s="338"/>
      <c r="W72" s="338"/>
      <c r="X72" s="338"/>
      <c r="Y72" s="338"/>
      <c r="Z72" s="338"/>
      <c r="AA72" s="338"/>
      <c r="AB72" s="338"/>
    </row>
    <row r="73" spans="1:28" s="360" customFormat="1" ht="6.75" thickBot="1" x14ac:dyDescent="0.25">
      <c r="A73" s="348"/>
      <c r="B73" s="348"/>
      <c r="C73" s="348"/>
      <c r="D73" s="348"/>
      <c r="E73" s="349"/>
      <c r="F73" s="350"/>
      <c r="G73" s="349"/>
      <c r="H73" s="351"/>
      <c r="I73" s="351"/>
      <c r="J73" s="352"/>
      <c r="K73" s="353"/>
      <c r="L73" s="354"/>
      <c r="M73" s="349"/>
      <c r="N73" s="355"/>
      <c r="O73" s="356"/>
      <c r="P73" s="356"/>
      <c r="Q73" s="357"/>
      <c r="R73" s="357"/>
      <c r="S73" s="358"/>
      <c r="T73" s="359"/>
      <c r="U73" s="359"/>
      <c r="V73" s="359"/>
      <c r="W73" s="359"/>
      <c r="X73" s="359"/>
      <c r="Y73" s="359"/>
      <c r="Z73" s="359"/>
      <c r="AA73" s="359"/>
      <c r="AB73" s="359"/>
    </row>
    <row r="74" spans="1:28" s="55" customFormat="1" ht="13.5" thickBot="1" x14ac:dyDescent="0.25">
      <c r="A74" s="420" t="s">
        <v>199</v>
      </c>
      <c r="B74" s="420"/>
      <c r="C74" s="317">
        <v>0</v>
      </c>
      <c r="D74" s="425" t="s">
        <v>193</v>
      </c>
      <c r="E74" s="425"/>
      <c r="F74" s="317">
        <v>0</v>
      </c>
      <c r="G74" s="325" t="s">
        <v>194</v>
      </c>
      <c r="H74" s="326" t="str">
        <f>(E9)</f>
        <v>Januar</v>
      </c>
      <c r="I74" s="317">
        <v>0</v>
      </c>
      <c r="J74" s="315"/>
      <c r="K74" s="327" t="s">
        <v>200</v>
      </c>
      <c r="L74" s="316">
        <f>SUM(C74+F74-I74)</f>
        <v>0</v>
      </c>
      <c r="M74" s="328" t="s">
        <v>188</v>
      </c>
      <c r="N74" s="334"/>
      <c r="O74" s="335"/>
      <c r="P74" s="335"/>
      <c r="Q74" s="336"/>
      <c r="R74" s="336"/>
      <c r="S74" s="337"/>
      <c r="T74" s="338"/>
      <c r="U74" s="338"/>
      <c r="V74" s="338"/>
      <c r="W74" s="338"/>
      <c r="X74" s="338"/>
      <c r="Y74" s="338"/>
      <c r="Z74" s="338"/>
      <c r="AA74" s="338"/>
      <c r="AB74" s="338"/>
    </row>
    <row r="75" spans="1:28" s="318" customFormat="1" ht="6" thickBot="1" x14ac:dyDescent="0.25">
      <c r="A75" s="372"/>
      <c r="B75" s="372"/>
      <c r="C75" s="382"/>
      <c r="D75" s="373"/>
      <c r="E75" s="373"/>
      <c r="F75" s="382"/>
      <c r="G75" s="374"/>
      <c r="H75" s="375"/>
      <c r="I75" s="382"/>
      <c r="J75" s="319"/>
      <c r="K75" s="376"/>
      <c r="L75" s="377"/>
      <c r="M75" s="378"/>
      <c r="N75" s="320"/>
      <c r="O75" s="379"/>
      <c r="P75" s="379"/>
      <c r="Q75" s="380"/>
      <c r="R75" s="380"/>
      <c r="S75" s="381"/>
      <c r="T75" s="320"/>
      <c r="U75" s="320"/>
      <c r="V75" s="320"/>
      <c r="W75" s="320"/>
      <c r="X75" s="320"/>
      <c r="Y75" s="320"/>
      <c r="Z75" s="320"/>
      <c r="AA75" s="320"/>
      <c r="AB75" s="320"/>
    </row>
    <row r="76" spans="1:28" s="55" customFormat="1" ht="13.5" thickBot="1" x14ac:dyDescent="0.25">
      <c r="A76" s="421" t="s">
        <v>189</v>
      </c>
      <c r="B76" s="421"/>
      <c r="C76" s="317">
        <v>0</v>
      </c>
      <c r="D76" s="425" t="s">
        <v>193</v>
      </c>
      <c r="E76" s="425"/>
      <c r="F76" s="317">
        <v>0</v>
      </c>
      <c r="G76" s="325" t="s">
        <v>194</v>
      </c>
      <c r="H76" s="326" t="str">
        <f>(E9)</f>
        <v>Januar</v>
      </c>
      <c r="I76" s="317">
        <v>0</v>
      </c>
      <c r="J76" s="315"/>
      <c r="K76" s="327" t="s">
        <v>200</v>
      </c>
      <c r="L76" s="316">
        <f>SUM(F76-I76)</f>
        <v>0</v>
      </c>
      <c r="M76" s="328" t="s">
        <v>188</v>
      </c>
      <c r="N76" s="334"/>
      <c r="O76" s="335"/>
      <c r="P76" s="335"/>
      <c r="Q76" s="336"/>
      <c r="R76" s="336"/>
      <c r="S76" s="337"/>
      <c r="T76" s="338"/>
      <c r="U76" s="338"/>
      <c r="V76" s="338"/>
      <c r="W76" s="338"/>
      <c r="X76" s="338"/>
      <c r="Y76" s="338"/>
      <c r="Z76" s="338"/>
      <c r="AA76" s="338"/>
      <c r="AB76" s="338"/>
    </row>
    <row r="77" spans="1:28" s="324" customFormat="1" x14ac:dyDescent="0.2">
      <c r="A77" s="321"/>
      <c r="B77" s="322"/>
      <c r="C77" s="322"/>
      <c r="D77" s="322"/>
      <c r="E77" s="323"/>
      <c r="F77" s="323"/>
      <c r="G77" s="323"/>
      <c r="H77" s="323"/>
      <c r="I77" s="323"/>
      <c r="J77" s="323"/>
      <c r="K77" s="323"/>
      <c r="L77" s="323"/>
      <c r="M77" s="323"/>
      <c r="N77" s="50"/>
      <c r="O77" s="47"/>
      <c r="P77" s="47"/>
      <c r="Q77" s="44"/>
      <c r="R77" s="44"/>
      <c r="S77" s="46"/>
      <c r="T77" s="5"/>
      <c r="U77" s="5"/>
      <c r="V77" s="5"/>
      <c r="W77" s="5"/>
      <c r="X77" s="5"/>
      <c r="Y77" s="5"/>
      <c r="Z77" s="5"/>
      <c r="AA77" s="5"/>
      <c r="AB77" s="5"/>
    </row>
    <row r="78" spans="1:28" s="1" customFormat="1" x14ac:dyDescent="0.2">
      <c r="A78" s="405" t="s">
        <v>182</v>
      </c>
      <c r="B78" s="405"/>
      <c r="C78" s="405"/>
      <c r="D78" s="405"/>
      <c r="E78" s="407">
        <f>SUM(H11)</f>
        <v>42034</v>
      </c>
      <c r="F78" s="407"/>
      <c r="G78" s="404" t="s">
        <v>183</v>
      </c>
      <c r="H78" s="404"/>
      <c r="I78" s="404"/>
      <c r="J78" s="404"/>
      <c r="K78" s="404"/>
      <c r="L78" s="404"/>
      <c r="M78" s="404"/>
      <c r="N78" s="50"/>
      <c r="O78" s="47"/>
      <c r="P78" s="47"/>
      <c r="Q78" s="44"/>
      <c r="R78" s="44"/>
      <c r="S78" s="46"/>
      <c r="T78" s="5"/>
      <c r="U78" s="5"/>
      <c r="V78" s="5"/>
      <c r="W78" s="5"/>
      <c r="X78" s="5"/>
      <c r="Y78" s="5"/>
      <c r="Z78" s="5"/>
      <c r="AA78" s="5"/>
      <c r="AB78" s="5"/>
    </row>
    <row r="79" spans="1:28" s="1" customFormat="1" x14ac:dyDescent="0.2">
      <c r="A79" s="405" t="s">
        <v>184</v>
      </c>
      <c r="B79" s="405"/>
      <c r="C79" s="405"/>
      <c r="D79" s="405"/>
      <c r="E79" s="405"/>
      <c r="F79" s="405"/>
      <c r="G79" s="405"/>
      <c r="H79" s="405"/>
      <c r="I79" s="405"/>
      <c r="J79" s="405"/>
      <c r="K79" s="405"/>
      <c r="L79" s="405"/>
      <c r="M79" s="405"/>
      <c r="N79" s="50"/>
      <c r="O79" s="47"/>
      <c r="P79" s="47"/>
      <c r="Q79" s="44"/>
      <c r="R79" s="44"/>
      <c r="S79" s="46"/>
      <c r="T79" s="5"/>
      <c r="U79" s="5"/>
      <c r="V79" s="5"/>
      <c r="W79" s="5"/>
      <c r="X79" s="5"/>
      <c r="Y79" s="5"/>
      <c r="Z79" s="5"/>
      <c r="AA79" s="5"/>
      <c r="AB79" s="5"/>
    </row>
    <row r="80" spans="1:28" s="1" customFormat="1" ht="9" customHeight="1" x14ac:dyDescent="0.2">
      <c r="A80" s="52"/>
      <c r="B80" s="13"/>
      <c r="C80" s="13"/>
      <c r="D80" s="13"/>
      <c r="E80" s="9"/>
      <c r="F80" s="9"/>
      <c r="G80" s="9"/>
      <c r="H80" s="9"/>
      <c r="I80" s="9"/>
      <c r="J80" s="9"/>
      <c r="K80" s="9"/>
      <c r="L80" s="9"/>
      <c r="M80" s="9"/>
      <c r="N80" s="50"/>
      <c r="O80" s="47"/>
      <c r="P80" s="47"/>
      <c r="Q80" s="44"/>
      <c r="R80" s="44"/>
      <c r="S80" s="46"/>
      <c r="T80" s="5"/>
      <c r="U80" s="5"/>
      <c r="V80" s="5"/>
      <c r="W80" s="5"/>
      <c r="X80" s="5"/>
      <c r="Y80" s="5"/>
      <c r="Z80" s="5"/>
      <c r="AA80" s="5"/>
      <c r="AB80" s="5"/>
    </row>
    <row r="81" spans="1:28" s="1" customFormat="1" x14ac:dyDescent="0.2">
      <c r="A81" s="397" t="s">
        <v>195</v>
      </c>
      <c r="B81" s="397"/>
      <c r="C81" s="397"/>
      <c r="D81" s="397"/>
      <c r="E81" s="397"/>
      <c r="F81" s="397"/>
      <c r="G81" s="9"/>
      <c r="H81" s="13"/>
      <c r="I81" s="13"/>
      <c r="J81" s="13"/>
      <c r="K81" s="13"/>
      <c r="L81" s="13"/>
      <c r="M81" s="13"/>
      <c r="N81" s="50"/>
      <c r="O81" s="47"/>
      <c r="P81" s="47"/>
      <c r="Q81" s="44"/>
      <c r="R81" s="44"/>
      <c r="S81" s="46"/>
      <c r="T81" s="5"/>
      <c r="U81" s="5"/>
      <c r="V81" s="5"/>
      <c r="W81" s="5"/>
      <c r="X81" s="5"/>
      <c r="Y81" s="5"/>
      <c r="Z81" s="5"/>
      <c r="AA81" s="5"/>
      <c r="AB81" s="5"/>
    </row>
    <row r="82" spans="1:28" s="1" customFormat="1" ht="9" customHeight="1" x14ac:dyDescent="0.2">
      <c r="A82" s="52"/>
      <c r="B82" s="13"/>
      <c r="C82" s="13"/>
      <c r="D82" s="13"/>
      <c r="E82" s="9"/>
      <c r="F82" s="9"/>
      <c r="G82" s="9"/>
      <c r="H82" s="9"/>
      <c r="I82" s="9"/>
      <c r="J82" s="9"/>
      <c r="K82" s="9"/>
      <c r="L82" s="9"/>
      <c r="M82" s="9"/>
      <c r="N82" s="50"/>
      <c r="O82" s="47"/>
      <c r="P82" s="47"/>
      <c r="Q82" s="44"/>
      <c r="R82" s="44"/>
      <c r="S82" s="46"/>
      <c r="T82" s="5"/>
      <c r="U82" s="5"/>
      <c r="V82" s="5"/>
      <c r="W82" s="5"/>
      <c r="X82" s="5"/>
      <c r="Y82" s="5"/>
      <c r="Z82" s="5"/>
      <c r="AA82" s="5"/>
      <c r="AB82" s="5"/>
    </row>
    <row r="83" spans="1:28" s="4" customFormat="1" x14ac:dyDescent="0.2">
      <c r="A83" s="397" t="s">
        <v>196</v>
      </c>
      <c r="B83" s="397"/>
      <c r="C83" s="397"/>
      <c r="D83" s="397"/>
      <c r="E83" s="397"/>
      <c r="F83" s="397"/>
      <c r="G83" s="13"/>
      <c r="H83" s="400" t="s">
        <v>2</v>
      </c>
      <c r="I83" s="400"/>
      <c r="J83" s="400"/>
      <c r="K83" s="400"/>
      <c r="L83" s="400"/>
      <c r="M83" s="400"/>
      <c r="N83" s="339"/>
      <c r="O83" s="340"/>
      <c r="P83" s="340"/>
      <c r="Q83" s="341"/>
      <c r="R83" s="341"/>
      <c r="S83" s="342"/>
      <c r="T83" s="343"/>
      <c r="U83" s="343"/>
      <c r="V83" s="343"/>
      <c r="W83" s="343"/>
      <c r="X83" s="343"/>
      <c r="Y83" s="343"/>
      <c r="Z83" s="343"/>
      <c r="AA83" s="343"/>
      <c r="AB83" s="343"/>
    </row>
    <row r="84" spans="1:28" s="1" customFormat="1" x14ac:dyDescent="0.2">
      <c r="A84" s="52"/>
      <c r="B84" s="13"/>
      <c r="C84" s="13"/>
      <c r="D84" s="13"/>
      <c r="E84" s="9"/>
      <c r="F84" s="9"/>
      <c r="G84" s="9"/>
      <c r="H84" s="9"/>
      <c r="I84" s="9"/>
      <c r="J84" s="9"/>
      <c r="K84" s="9"/>
      <c r="L84" s="9"/>
      <c r="M84" s="9"/>
      <c r="N84" s="50"/>
      <c r="O84" s="47"/>
      <c r="P84" s="47"/>
      <c r="Q84" s="44"/>
      <c r="R84" s="44"/>
      <c r="S84" s="46"/>
      <c r="T84" s="5"/>
      <c r="U84" s="5"/>
      <c r="V84" s="5"/>
      <c r="W84" s="5"/>
      <c r="X84" s="5"/>
      <c r="Y84" s="5"/>
      <c r="Z84" s="5"/>
      <c r="AA84" s="5"/>
      <c r="AB84" s="5"/>
    </row>
    <row r="85" spans="1:28" s="1" customFormat="1" x14ac:dyDescent="0.2">
      <c r="A85" s="52"/>
      <c r="B85" s="13"/>
      <c r="C85" s="13"/>
      <c r="D85" s="13"/>
      <c r="E85" s="9"/>
      <c r="F85" s="9"/>
      <c r="G85" s="9"/>
      <c r="H85" s="9"/>
      <c r="I85" s="9"/>
      <c r="J85" s="9"/>
      <c r="K85" s="9"/>
      <c r="L85" s="9"/>
      <c r="M85" s="9"/>
      <c r="N85" s="50"/>
      <c r="O85" s="47"/>
      <c r="P85" s="47"/>
      <c r="Q85" s="44"/>
      <c r="R85" s="44"/>
      <c r="S85" s="46"/>
      <c r="T85" s="5"/>
      <c r="U85" s="5"/>
      <c r="V85" s="5"/>
      <c r="W85" s="5"/>
      <c r="X85" s="5"/>
      <c r="Y85" s="5"/>
      <c r="Z85" s="5"/>
      <c r="AA85" s="5"/>
      <c r="AB85" s="5"/>
    </row>
    <row r="86" spans="1:28" s="1" customFormat="1" x14ac:dyDescent="0.2">
      <c r="A86" s="21"/>
      <c r="B86" s="4"/>
      <c r="C86" s="4"/>
      <c r="D86" s="4"/>
      <c r="N86" s="50"/>
      <c r="O86" s="47"/>
      <c r="P86" s="47"/>
      <c r="Q86" s="44"/>
      <c r="R86" s="44"/>
      <c r="S86" s="46"/>
      <c r="T86" s="5"/>
      <c r="U86" s="5"/>
      <c r="V86" s="5"/>
      <c r="W86" s="5"/>
      <c r="X86" s="5"/>
      <c r="Y86" s="5"/>
      <c r="Z86" s="5"/>
      <c r="AA86" s="5"/>
      <c r="AB86" s="5"/>
    </row>
    <row r="87" spans="1:28" s="1" customFormat="1" x14ac:dyDescent="0.2">
      <c r="A87" s="21"/>
      <c r="B87" s="4"/>
      <c r="C87" s="4"/>
      <c r="D87" s="4"/>
      <c r="N87" s="50"/>
      <c r="O87" s="47"/>
      <c r="P87" s="47"/>
      <c r="Q87" s="44"/>
      <c r="R87" s="44"/>
      <c r="S87" s="46"/>
      <c r="T87" s="5"/>
      <c r="U87" s="5"/>
      <c r="V87" s="5"/>
      <c r="W87" s="5"/>
      <c r="X87" s="5"/>
      <c r="Y87" s="5"/>
      <c r="Z87" s="5"/>
      <c r="AA87" s="5"/>
      <c r="AB87" s="5"/>
    </row>
    <row r="88" spans="1:28" s="1" customFormat="1" x14ac:dyDescent="0.2">
      <c r="A88" s="21"/>
      <c r="B88" s="4"/>
      <c r="C88" s="4"/>
      <c r="D88" s="4"/>
      <c r="N88" s="50"/>
      <c r="O88" s="47"/>
      <c r="P88" s="47"/>
      <c r="Q88" s="44"/>
      <c r="R88" s="44"/>
      <c r="S88" s="46"/>
      <c r="T88" s="5"/>
      <c r="U88" s="5"/>
      <c r="V88" s="5"/>
      <c r="W88" s="5"/>
      <c r="X88" s="5"/>
      <c r="Y88" s="5"/>
      <c r="Z88" s="5"/>
      <c r="AA88" s="5"/>
      <c r="AB88" s="5"/>
    </row>
    <row r="89" spans="1:28" s="1" customFormat="1" x14ac:dyDescent="0.2">
      <c r="A89" s="21"/>
      <c r="B89" s="4"/>
      <c r="C89" s="4"/>
      <c r="D89" s="4"/>
      <c r="N89" s="50"/>
      <c r="O89" s="47"/>
      <c r="P89" s="47"/>
      <c r="Q89" s="44"/>
      <c r="R89" s="44"/>
      <c r="S89" s="46"/>
      <c r="T89" s="5"/>
      <c r="U89" s="5"/>
      <c r="V89" s="5"/>
      <c r="W89" s="5"/>
      <c r="X89" s="5"/>
      <c r="Y89" s="5"/>
      <c r="Z89" s="5"/>
      <c r="AA89" s="5"/>
      <c r="AB89" s="5"/>
    </row>
    <row r="90" spans="1:28" s="1" customFormat="1" x14ac:dyDescent="0.2">
      <c r="A90" s="21"/>
      <c r="B90" s="4"/>
      <c r="C90" s="4"/>
      <c r="D90" s="4"/>
      <c r="N90" s="50"/>
      <c r="O90" s="47"/>
      <c r="P90" s="47"/>
      <c r="Q90" s="44"/>
      <c r="R90" s="44"/>
      <c r="S90" s="46"/>
      <c r="T90" s="5"/>
      <c r="U90" s="5"/>
      <c r="V90" s="5"/>
      <c r="W90" s="5"/>
      <c r="X90" s="5"/>
      <c r="Y90" s="5"/>
      <c r="Z90" s="5"/>
      <c r="AA90" s="5"/>
      <c r="AB90" s="5"/>
    </row>
    <row r="91" spans="1:28" s="1" customFormat="1" x14ac:dyDescent="0.2">
      <c r="A91" s="21"/>
      <c r="B91" s="4"/>
      <c r="C91" s="4"/>
      <c r="D91" s="4"/>
      <c r="N91" s="50"/>
      <c r="O91" s="47"/>
      <c r="P91" s="47"/>
      <c r="Q91" s="44"/>
      <c r="R91" s="44"/>
      <c r="S91" s="46"/>
      <c r="T91" s="5"/>
      <c r="U91" s="5"/>
      <c r="V91" s="5"/>
      <c r="W91" s="5"/>
      <c r="X91" s="5"/>
      <c r="Y91" s="5"/>
      <c r="Z91" s="5"/>
      <c r="AA91" s="5"/>
      <c r="AB91" s="5"/>
    </row>
    <row r="92" spans="1:28" s="1" customFormat="1" x14ac:dyDescent="0.2">
      <c r="A92" s="21"/>
      <c r="B92" s="4"/>
      <c r="C92" s="4"/>
      <c r="D92" s="4"/>
      <c r="N92" s="50"/>
      <c r="O92" s="47"/>
      <c r="P92" s="47"/>
      <c r="Q92" s="44"/>
      <c r="R92" s="44"/>
      <c r="S92" s="46"/>
      <c r="T92" s="5"/>
      <c r="U92" s="5"/>
      <c r="V92" s="5"/>
      <c r="W92" s="5"/>
      <c r="X92" s="5"/>
      <c r="Y92" s="5"/>
      <c r="Z92" s="5"/>
      <c r="AA92" s="5"/>
      <c r="AB92" s="5"/>
    </row>
    <row r="93" spans="1:28" s="1" customFormat="1" x14ac:dyDescent="0.2">
      <c r="A93" s="21"/>
      <c r="B93" s="4"/>
      <c r="C93" s="4"/>
      <c r="D93" s="4"/>
      <c r="N93" s="50"/>
      <c r="O93" s="47"/>
      <c r="P93" s="47"/>
      <c r="Q93" s="44"/>
      <c r="R93" s="44"/>
      <c r="S93" s="46"/>
      <c r="T93" s="5"/>
      <c r="U93" s="5"/>
      <c r="V93" s="5"/>
      <c r="W93" s="5"/>
      <c r="X93" s="5"/>
      <c r="Y93" s="5"/>
      <c r="Z93" s="5"/>
      <c r="AA93" s="5"/>
      <c r="AB93" s="5"/>
    </row>
    <row r="94" spans="1:28" s="1" customFormat="1" x14ac:dyDescent="0.2">
      <c r="A94" s="21"/>
      <c r="B94" s="4"/>
      <c r="C94" s="4"/>
      <c r="D94" s="4"/>
      <c r="N94" s="50"/>
      <c r="O94" s="47"/>
      <c r="P94" s="47"/>
      <c r="Q94" s="44"/>
      <c r="R94" s="44"/>
      <c r="S94" s="46"/>
      <c r="T94" s="5"/>
      <c r="U94" s="5"/>
      <c r="V94" s="5"/>
      <c r="W94" s="5"/>
      <c r="X94" s="5"/>
      <c r="Y94" s="5"/>
      <c r="Z94" s="5"/>
      <c r="AA94" s="5"/>
      <c r="AB94" s="5"/>
    </row>
    <row r="95" spans="1:28" s="1" customFormat="1" x14ac:dyDescent="0.2">
      <c r="A95" s="21"/>
      <c r="B95" s="4"/>
      <c r="C95" s="4"/>
      <c r="D95" s="4"/>
      <c r="N95" s="50"/>
      <c r="O95" s="47"/>
      <c r="P95" s="47"/>
      <c r="Q95" s="44"/>
      <c r="R95" s="44"/>
      <c r="S95" s="46"/>
      <c r="T95" s="5"/>
      <c r="U95" s="5"/>
      <c r="V95" s="5"/>
      <c r="W95" s="5"/>
      <c r="X95" s="5"/>
      <c r="Y95" s="5"/>
      <c r="Z95" s="5"/>
      <c r="AA95" s="5"/>
      <c r="AB95" s="5"/>
    </row>
    <row r="96" spans="1:28" s="1" customFormat="1" x14ac:dyDescent="0.2">
      <c r="A96" s="21"/>
      <c r="B96" s="4"/>
      <c r="C96" s="4"/>
      <c r="D96" s="4"/>
      <c r="N96" s="50"/>
      <c r="O96" s="47"/>
      <c r="P96" s="47"/>
      <c r="Q96" s="44"/>
      <c r="R96" s="44"/>
      <c r="S96" s="46"/>
      <c r="T96" s="5"/>
      <c r="U96" s="5"/>
      <c r="V96" s="5"/>
      <c r="W96" s="5"/>
      <c r="X96" s="5"/>
      <c r="Y96" s="5"/>
      <c r="Z96" s="5"/>
      <c r="AA96" s="5"/>
      <c r="AB96" s="5"/>
    </row>
    <row r="97" spans="1:28" s="1" customFormat="1" x14ac:dyDescent="0.2">
      <c r="A97" s="21"/>
      <c r="B97" s="4"/>
      <c r="C97" s="4"/>
      <c r="D97" s="4"/>
      <c r="N97" s="50"/>
      <c r="O97" s="47"/>
      <c r="P97" s="47"/>
      <c r="Q97" s="44"/>
      <c r="R97" s="44"/>
      <c r="S97" s="46"/>
      <c r="T97" s="5"/>
      <c r="U97" s="5"/>
      <c r="V97" s="5"/>
      <c r="W97" s="5"/>
      <c r="X97" s="5"/>
      <c r="Y97" s="5"/>
      <c r="Z97" s="5"/>
      <c r="AA97" s="5"/>
      <c r="AB97" s="5"/>
    </row>
    <row r="98" spans="1:28" s="1" customFormat="1" x14ac:dyDescent="0.2">
      <c r="A98" s="21"/>
      <c r="N98" s="50"/>
      <c r="O98" s="47"/>
      <c r="P98" s="47"/>
      <c r="Q98" s="44"/>
      <c r="R98" s="44"/>
      <c r="S98" s="46"/>
      <c r="T98" s="5"/>
      <c r="U98" s="5"/>
      <c r="V98" s="5"/>
      <c r="W98" s="5"/>
      <c r="X98" s="5"/>
      <c r="Y98" s="5"/>
      <c r="Z98" s="5"/>
      <c r="AA98" s="5"/>
      <c r="AB98" s="5"/>
    </row>
    <row r="99" spans="1:28" s="1" customFormat="1" x14ac:dyDescent="0.2">
      <c r="A99" s="21"/>
      <c r="N99" s="50"/>
      <c r="O99" s="47"/>
      <c r="P99" s="47"/>
      <c r="Q99" s="44"/>
      <c r="R99" s="44"/>
      <c r="S99" s="46"/>
      <c r="T99" s="5"/>
      <c r="U99" s="5"/>
      <c r="V99" s="5"/>
      <c r="W99" s="5"/>
      <c r="X99" s="5"/>
      <c r="Y99" s="5"/>
      <c r="Z99" s="5"/>
      <c r="AA99" s="5"/>
      <c r="AB99" s="5"/>
    </row>
    <row r="100" spans="1:28" s="1" customFormat="1" x14ac:dyDescent="0.2">
      <c r="A100" s="21"/>
      <c r="N100" s="50"/>
      <c r="O100" s="47"/>
      <c r="P100" s="47"/>
      <c r="Q100" s="44"/>
      <c r="R100" s="44"/>
      <c r="S100" s="46"/>
      <c r="T100" s="5"/>
      <c r="U100" s="5"/>
      <c r="V100" s="5"/>
      <c r="W100" s="5"/>
      <c r="X100" s="5"/>
      <c r="Y100" s="5"/>
      <c r="Z100" s="5"/>
      <c r="AA100" s="5"/>
      <c r="AB100" s="5"/>
    </row>
    <row r="101" spans="1:28" s="1" customFormat="1" x14ac:dyDescent="0.2">
      <c r="A101" s="21"/>
      <c r="N101" s="50"/>
      <c r="O101" s="47"/>
      <c r="P101" s="47"/>
      <c r="Q101" s="44"/>
      <c r="R101" s="44"/>
      <c r="S101" s="46"/>
      <c r="T101" s="5"/>
      <c r="U101" s="5"/>
      <c r="V101" s="5"/>
      <c r="W101" s="5"/>
      <c r="X101" s="5"/>
      <c r="Y101" s="5"/>
      <c r="Z101" s="5"/>
      <c r="AA101" s="5"/>
      <c r="AB101" s="5"/>
    </row>
    <row r="102" spans="1:28" s="1" customFormat="1" x14ac:dyDescent="0.2">
      <c r="A102" s="21"/>
      <c r="N102" s="50"/>
      <c r="O102" s="47"/>
      <c r="P102" s="47"/>
      <c r="Q102" s="44"/>
      <c r="R102" s="44"/>
      <c r="S102" s="46"/>
      <c r="T102" s="5"/>
      <c r="U102" s="5"/>
      <c r="V102" s="5"/>
      <c r="W102" s="5"/>
      <c r="X102" s="5"/>
      <c r="Y102" s="5"/>
      <c r="Z102" s="5"/>
      <c r="AA102" s="5"/>
      <c r="AB102" s="5"/>
    </row>
    <row r="103" spans="1:28" s="1" customFormat="1" x14ac:dyDescent="0.2">
      <c r="A103" s="21"/>
      <c r="N103" s="50"/>
      <c r="O103" s="47"/>
      <c r="P103" s="47"/>
      <c r="Q103" s="44"/>
      <c r="R103" s="44"/>
      <c r="S103" s="46"/>
      <c r="T103" s="5"/>
      <c r="U103" s="5"/>
      <c r="V103" s="5"/>
      <c r="W103" s="5"/>
      <c r="X103" s="5"/>
      <c r="Y103" s="5"/>
      <c r="Z103" s="5"/>
      <c r="AA103" s="5"/>
      <c r="AB103" s="5"/>
    </row>
    <row r="104" spans="1:28" s="1" customFormat="1" x14ac:dyDescent="0.2">
      <c r="A104" s="21"/>
      <c r="N104" s="50"/>
      <c r="O104" s="47"/>
      <c r="P104" s="47"/>
      <c r="Q104" s="44"/>
      <c r="R104" s="44"/>
      <c r="S104" s="46"/>
      <c r="T104" s="5"/>
      <c r="U104" s="5"/>
      <c r="V104" s="5"/>
      <c r="W104" s="5"/>
      <c r="X104" s="5"/>
      <c r="Y104" s="5"/>
      <c r="Z104" s="5"/>
      <c r="AA104" s="5"/>
      <c r="AB104" s="5"/>
    </row>
    <row r="105" spans="1:28" s="1" customFormat="1" x14ac:dyDescent="0.2">
      <c r="A105" s="21"/>
      <c r="N105" s="50"/>
      <c r="O105" s="47"/>
      <c r="P105" s="47"/>
      <c r="Q105" s="44"/>
      <c r="R105" s="44"/>
      <c r="S105" s="46"/>
      <c r="T105" s="5"/>
      <c r="U105" s="5"/>
      <c r="V105" s="5"/>
      <c r="W105" s="5"/>
      <c r="X105" s="5"/>
      <c r="Y105" s="5"/>
      <c r="Z105" s="5"/>
      <c r="AA105" s="5"/>
      <c r="AB105" s="5"/>
    </row>
    <row r="106" spans="1:28" s="1" customFormat="1" x14ac:dyDescent="0.2">
      <c r="A106" s="21"/>
      <c r="N106" s="50"/>
      <c r="O106" s="47"/>
      <c r="P106" s="47"/>
      <c r="Q106" s="44"/>
      <c r="R106" s="44"/>
      <c r="S106" s="46"/>
      <c r="T106" s="5"/>
      <c r="U106" s="5"/>
      <c r="V106" s="5"/>
      <c r="W106" s="5"/>
      <c r="X106" s="5"/>
      <c r="Y106" s="5"/>
      <c r="Z106" s="5"/>
      <c r="AA106" s="5"/>
      <c r="AB106" s="5"/>
    </row>
    <row r="107" spans="1:28" s="1" customFormat="1" x14ac:dyDescent="0.2">
      <c r="A107" s="21"/>
      <c r="N107" s="50"/>
      <c r="O107" s="47"/>
      <c r="P107" s="47"/>
      <c r="Q107" s="44"/>
      <c r="R107" s="44"/>
      <c r="S107" s="46"/>
      <c r="T107" s="5"/>
      <c r="U107" s="5"/>
      <c r="V107" s="5"/>
      <c r="W107" s="5"/>
      <c r="X107" s="5"/>
      <c r="Y107" s="5"/>
      <c r="Z107" s="5"/>
      <c r="AA107" s="5"/>
      <c r="AB107" s="5"/>
    </row>
    <row r="108" spans="1:28" s="1" customFormat="1" x14ac:dyDescent="0.2">
      <c r="A108" s="21"/>
      <c r="N108" s="50"/>
      <c r="O108" s="47"/>
      <c r="P108" s="47"/>
      <c r="Q108" s="44"/>
      <c r="R108" s="44"/>
      <c r="S108" s="46"/>
      <c r="T108" s="5"/>
      <c r="U108" s="5"/>
      <c r="V108" s="5"/>
      <c r="W108" s="5"/>
      <c r="X108" s="5"/>
      <c r="Y108" s="5"/>
      <c r="Z108" s="5"/>
      <c r="AA108" s="5"/>
      <c r="AB108" s="5"/>
    </row>
    <row r="109" spans="1:28" s="1" customFormat="1" x14ac:dyDescent="0.2">
      <c r="A109" s="21"/>
      <c r="N109" s="50"/>
      <c r="O109" s="47"/>
      <c r="P109" s="47"/>
      <c r="Q109" s="44"/>
      <c r="R109" s="44"/>
      <c r="S109" s="46"/>
      <c r="T109" s="5"/>
      <c r="U109" s="5"/>
      <c r="V109" s="5"/>
      <c r="W109" s="5"/>
      <c r="X109" s="5"/>
      <c r="Y109" s="5"/>
      <c r="Z109" s="5"/>
      <c r="AA109" s="5"/>
      <c r="AB109" s="5"/>
    </row>
    <row r="110" spans="1:28" s="1" customFormat="1" x14ac:dyDescent="0.2">
      <c r="A110" s="21"/>
      <c r="N110" s="50"/>
      <c r="O110" s="47"/>
      <c r="P110" s="47"/>
      <c r="Q110" s="44"/>
      <c r="R110" s="44"/>
      <c r="S110" s="46"/>
      <c r="T110" s="5"/>
      <c r="U110" s="5"/>
      <c r="V110" s="5"/>
      <c r="W110" s="5"/>
      <c r="X110" s="5"/>
      <c r="Y110" s="5"/>
      <c r="Z110" s="5"/>
      <c r="AA110" s="5"/>
      <c r="AB110" s="5"/>
    </row>
    <row r="111" spans="1:28" s="1" customFormat="1" x14ac:dyDescent="0.2">
      <c r="A111" s="21"/>
      <c r="N111" s="50"/>
      <c r="O111" s="47"/>
      <c r="P111" s="47"/>
      <c r="Q111" s="44"/>
      <c r="R111" s="44"/>
      <c r="S111" s="46"/>
      <c r="T111" s="5"/>
      <c r="U111" s="5"/>
      <c r="V111" s="5"/>
      <c r="W111" s="5"/>
      <c r="X111" s="5"/>
      <c r="Y111" s="5"/>
      <c r="Z111" s="5"/>
      <c r="AA111" s="5"/>
      <c r="AB111" s="5"/>
    </row>
    <row r="112" spans="1:28" s="1" customFormat="1" x14ac:dyDescent="0.2">
      <c r="A112" s="21"/>
      <c r="N112" s="50"/>
      <c r="O112" s="47"/>
      <c r="P112" s="47"/>
      <c r="Q112" s="44"/>
      <c r="R112" s="44"/>
      <c r="S112" s="46"/>
      <c r="T112" s="5"/>
      <c r="U112" s="5"/>
      <c r="V112" s="5"/>
      <c r="W112" s="5"/>
      <c r="X112" s="5"/>
      <c r="Y112" s="5"/>
      <c r="Z112" s="5"/>
      <c r="AA112" s="5"/>
      <c r="AB112" s="5"/>
    </row>
    <row r="113" spans="1:28" s="1" customFormat="1" x14ac:dyDescent="0.2">
      <c r="A113" s="21"/>
      <c r="N113" s="50"/>
      <c r="O113" s="47"/>
      <c r="P113" s="47"/>
      <c r="Q113" s="44"/>
      <c r="R113" s="44"/>
      <c r="S113" s="46"/>
      <c r="T113" s="5"/>
      <c r="U113" s="5"/>
      <c r="V113" s="5"/>
      <c r="W113" s="5"/>
      <c r="X113" s="5"/>
      <c r="Y113" s="5"/>
      <c r="Z113" s="5"/>
      <c r="AA113" s="5"/>
      <c r="AB113" s="5"/>
    </row>
    <row r="114" spans="1:28" s="1" customFormat="1" x14ac:dyDescent="0.2">
      <c r="A114" s="21"/>
      <c r="N114" s="50"/>
      <c r="O114" s="47"/>
      <c r="P114" s="47"/>
      <c r="Q114" s="44"/>
      <c r="R114" s="44"/>
      <c r="S114" s="46"/>
      <c r="T114" s="5"/>
      <c r="U114" s="5"/>
      <c r="V114" s="5"/>
      <c r="W114" s="5"/>
      <c r="X114" s="5"/>
      <c r="Y114" s="5"/>
      <c r="Z114" s="5"/>
      <c r="AA114" s="5"/>
      <c r="AB114" s="5"/>
    </row>
    <row r="115" spans="1:28" s="1" customFormat="1" x14ac:dyDescent="0.2">
      <c r="A115" s="21"/>
      <c r="N115" s="50"/>
      <c r="O115" s="47"/>
      <c r="P115" s="47"/>
      <c r="Q115" s="44"/>
      <c r="R115" s="44"/>
      <c r="S115" s="46"/>
      <c r="T115" s="5"/>
      <c r="U115" s="5"/>
      <c r="V115" s="5"/>
      <c r="W115" s="5"/>
      <c r="X115" s="5"/>
      <c r="Y115" s="5"/>
      <c r="Z115" s="5"/>
      <c r="AA115" s="5"/>
      <c r="AB115" s="5"/>
    </row>
    <row r="116" spans="1:28" s="1" customFormat="1" x14ac:dyDescent="0.2">
      <c r="A116" s="21"/>
      <c r="N116" s="50"/>
      <c r="O116" s="47"/>
      <c r="P116" s="47"/>
      <c r="Q116" s="44"/>
      <c r="R116" s="44"/>
      <c r="S116" s="46"/>
      <c r="T116" s="5"/>
      <c r="U116" s="5"/>
      <c r="V116" s="5"/>
      <c r="W116" s="5"/>
      <c r="X116" s="5"/>
      <c r="Y116" s="5"/>
      <c r="Z116" s="5"/>
      <c r="AA116" s="5"/>
      <c r="AB116" s="5"/>
    </row>
    <row r="117" spans="1:28" s="1" customFormat="1" x14ac:dyDescent="0.2">
      <c r="A117" s="21"/>
      <c r="N117" s="50"/>
      <c r="O117" s="47"/>
      <c r="P117" s="47"/>
      <c r="Q117" s="44"/>
      <c r="R117" s="44"/>
      <c r="S117" s="46"/>
      <c r="T117" s="5"/>
      <c r="U117" s="5"/>
      <c r="V117" s="5"/>
      <c r="W117" s="5"/>
      <c r="X117" s="5"/>
      <c r="Y117" s="5"/>
      <c r="Z117" s="5"/>
      <c r="AA117" s="5"/>
      <c r="AB117" s="5"/>
    </row>
    <row r="118" spans="1:28" s="1" customFormat="1" x14ac:dyDescent="0.2">
      <c r="A118" s="21"/>
      <c r="N118" s="50"/>
      <c r="O118" s="47"/>
      <c r="P118" s="47"/>
      <c r="Q118" s="44"/>
      <c r="R118" s="44"/>
      <c r="S118" s="46"/>
      <c r="T118" s="5"/>
      <c r="U118" s="5"/>
      <c r="V118" s="5"/>
      <c r="W118" s="5"/>
      <c r="X118" s="5"/>
      <c r="Y118" s="5"/>
      <c r="Z118" s="5"/>
      <c r="AA118" s="5"/>
      <c r="AB118" s="5"/>
    </row>
    <row r="119" spans="1:28" s="1" customFormat="1" x14ac:dyDescent="0.2">
      <c r="A119" s="21"/>
      <c r="N119" s="50"/>
      <c r="O119" s="47"/>
      <c r="P119" s="47"/>
      <c r="Q119" s="44"/>
      <c r="R119" s="44"/>
      <c r="S119" s="46"/>
      <c r="T119" s="5"/>
      <c r="U119" s="5"/>
      <c r="V119" s="5"/>
      <c r="W119" s="5"/>
      <c r="X119" s="5"/>
      <c r="Y119" s="5"/>
      <c r="Z119" s="5"/>
      <c r="AA119" s="5"/>
      <c r="AB119" s="5"/>
    </row>
    <row r="120" spans="1:28" s="1" customFormat="1" x14ac:dyDescent="0.2">
      <c r="A120" s="21"/>
      <c r="N120" s="50"/>
      <c r="O120" s="47"/>
      <c r="P120" s="47"/>
      <c r="Q120" s="44"/>
      <c r="R120" s="44"/>
      <c r="S120" s="46"/>
      <c r="T120" s="5"/>
      <c r="U120" s="5"/>
      <c r="V120" s="5"/>
      <c r="W120" s="5"/>
      <c r="X120" s="5"/>
      <c r="Y120" s="5"/>
      <c r="Z120" s="5"/>
      <c r="AA120" s="5"/>
      <c r="AB120" s="5"/>
    </row>
    <row r="121" spans="1:28" s="1" customFormat="1" x14ac:dyDescent="0.2">
      <c r="A121" s="21"/>
      <c r="N121" s="50"/>
      <c r="O121" s="47"/>
      <c r="P121" s="47"/>
      <c r="Q121" s="44"/>
      <c r="R121" s="44"/>
      <c r="S121" s="46"/>
      <c r="T121" s="5"/>
      <c r="U121" s="5"/>
      <c r="V121" s="5"/>
      <c r="W121" s="5"/>
      <c r="X121" s="5"/>
      <c r="Y121" s="5"/>
      <c r="Z121" s="5"/>
      <c r="AA121" s="5"/>
      <c r="AB121" s="5"/>
    </row>
    <row r="122" spans="1:28" s="1" customFormat="1" x14ac:dyDescent="0.2">
      <c r="A122" s="21"/>
      <c r="N122" s="50"/>
      <c r="O122" s="47"/>
      <c r="P122" s="47"/>
      <c r="Q122" s="44"/>
      <c r="R122" s="44"/>
      <c r="S122" s="46"/>
      <c r="T122" s="5"/>
      <c r="U122" s="5"/>
      <c r="V122" s="5"/>
      <c r="W122" s="5"/>
      <c r="X122" s="5"/>
      <c r="Y122" s="5"/>
      <c r="Z122" s="5"/>
      <c r="AA122" s="5"/>
      <c r="AB122" s="5"/>
    </row>
    <row r="123" spans="1:28" s="1" customFormat="1" x14ac:dyDescent="0.2">
      <c r="A123" s="21"/>
      <c r="N123" s="50"/>
      <c r="O123" s="47"/>
      <c r="P123" s="47"/>
      <c r="Q123" s="44"/>
      <c r="R123" s="44"/>
      <c r="S123" s="46"/>
      <c r="T123" s="5"/>
      <c r="U123" s="5"/>
      <c r="V123" s="5"/>
      <c r="W123" s="5"/>
      <c r="X123" s="5"/>
      <c r="Y123" s="5"/>
      <c r="Z123" s="5"/>
      <c r="AA123" s="5"/>
      <c r="AB123" s="5"/>
    </row>
    <row r="124" spans="1:28" s="1" customFormat="1" x14ac:dyDescent="0.2">
      <c r="A124" s="21"/>
      <c r="N124" s="50"/>
      <c r="O124" s="47"/>
      <c r="P124" s="47"/>
      <c r="Q124" s="44"/>
      <c r="R124" s="44"/>
      <c r="S124" s="46"/>
      <c r="T124" s="5"/>
      <c r="U124" s="5"/>
      <c r="V124" s="5"/>
      <c r="W124" s="5"/>
      <c r="X124" s="5"/>
      <c r="Y124" s="5"/>
      <c r="Z124" s="5"/>
      <c r="AA124" s="5"/>
      <c r="AB124" s="5"/>
    </row>
    <row r="125" spans="1:28" s="1" customFormat="1" x14ac:dyDescent="0.2">
      <c r="A125" s="21"/>
      <c r="N125" s="50"/>
      <c r="O125" s="47"/>
      <c r="P125" s="47"/>
      <c r="Q125" s="44"/>
      <c r="R125" s="44"/>
      <c r="S125" s="46"/>
      <c r="T125" s="5"/>
      <c r="U125" s="5"/>
      <c r="V125" s="5"/>
      <c r="W125" s="5"/>
      <c r="X125" s="5"/>
      <c r="Y125" s="5"/>
      <c r="Z125" s="5"/>
      <c r="AA125" s="5"/>
      <c r="AB125" s="5"/>
    </row>
    <row r="11474" ht="10.5" customHeight="1" x14ac:dyDescent="0.2"/>
  </sheetData>
  <sheetProtection password="CC4C" sheet="1" objects="1" scenarios="1"/>
  <customSheetViews>
    <customSheetView guid="{6F6DCE0F-E71E-4F38-8193-770CB35A179C}" fitToPage="1" hiddenRows="1" topLeftCell="A2">
      <selection activeCell="C55" sqref="C55"/>
      <pageMargins left="0.78740157480314965" right="0.59055118110236227" top="0.78740157480314965" bottom="0.78740157480314965" header="0.51181102362204722" footer="0.51181102362204722"/>
      <printOptions horizontalCentered="1" verticalCentered="1"/>
      <pageSetup paperSize="9" orientation="portrait" horizontalDpi="4294967292" r:id="rId1"/>
      <headerFooter alignWithMargins="0"/>
    </customSheetView>
    <customSheetView guid="{EBE53AB0-87F1-4DBA-A02C-580CCD18D9B1}" fitToPage="1" hiddenRows="1" showRuler="0" topLeftCell="A2">
      <selection activeCell="I11" sqref="I11"/>
      <pageMargins left="0.78740157480314965" right="0.59055118110236227" top="0.78740157480314965" bottom="0.78740157480314965" header="0.51181102362204722" footer="0.51181102362204722"/>
      <printOptions horizontalCentered="1" verticalCentered="1"/>
      <pageSetup paperSize="9" orientation="portrait" horizontalDpi="4294967292" r:id="rId2"/>
      <headerFooter alignWithMargins="0"/>
    </customSheetView>
  </customSheetViews>
  <mergeCells count="116">
    <mergeCell ref="L66:M66"/>
    <mergeCell ref="L65:M65"/>
    <mergeCell ref="L64:M64"/>
    <mergeCell ref="L63:M63"/>
    <mergeCell ref="C56:D56"/>
    <mergeCell ref="G63:I63"/>
    <mergeCell ref="G64:I64"/>
    <mergeCell ref="G56:H56"/>
    <mergeCell ref="E13:F13"/>
    <mergeCell ref="E15:F15"/>
    <mergeCell ref="E17:F17"/>
    <mergeCell ref="E19:F19"/>
    <mergeCell ref="A83:F83"/>
    <mergeCell ref="A81:F81"/>
    <mergeCell ref="A74:B74"/>
    <mergeCell ref="A76:B76"/>
    <mergeCell ref="A72:M72"/>
    <mergeCell ref="D74:E74"/>
    <mergeCell ref="D76:E76"/>
    <mergeCell ref="G65:I65"/>
    <mergeCell ref="G66:I66"/>
    <mergeCell ref="L60:M60"/>
    <mergeCell ref="L59:M59"/>
    <mergeCell ref="L58:M58"/>
    <mergeCell ref="L57:M57"/>
    <mergeCell ref="A34:A53"/>
    <mergeCell ref="A3:A32"/>
    <mergeCell ref="B5:D5"/>
    <mergeCell ref="L67:M67"/>
    <mergeCell ref="C60:D60"/>
    <mergeCell ref="C59:D59"/>
    <mergeCell ref="C58:D58"/>
    <mergeCell ref="C57:D57"/>
    <mergeCell ref="L62:M62"/>
    <mergeCell ref="L61:M61"/>
    <mergeCell ref="E7:I7"/>
    <mergeCell ref="G57:I57"/>
    <mergeCell ref="G58:I58"/>
    <mergeCell ref="G59:I59"/>
    <mergeCell ref="G60:I60"/>
    <mergeCell ref="G61:I61"/>
    <mergeCell ref="G62:I62"/>
    <mergeCell ref="H11:I11"/>
    <mergeCell ref="E9:I9"/>
    <mergeCell ref="E23:F23"/>
    <mergeCell ref="D41:F41"/>
    <mergeCell ref="D46:K46"/>
    <mergeCell ref="H83:M83"/>
    <mergeCell ref="A55:M55"/>
    <mergeCell ref="G78:M78"/>
    <mergeCell ref="A79:M79"/>
    <mergeCell ref="H68:J68"/>
    <mergeCell ref="E78:F78"/>
    <mergeCell ref="D45:F45"/>
    <mergeCell ref="D47:F47"/>
    <mergeCell ref="A78:D78"/>
    <mergeCell ref="H69:J69"/>
    <mergeCell ref="H70:J70"/>
    <mergeCell ref="A69:D69"/>
    <mergeCell ref="A70:D70"/>
    <mergeCell ref="D68:E68"/>
    <mergeCell ref="L56:M56"/>
    <mergeCell ref="C66:D66"/>
    <mergeCell ref="C65:D65"/>
    <mergeCell ref="C64:D64"/>
    <mergeCell ref="C63:D63"/>
    <mergeCell ref="C62:D62"/>
    <mergeCell ref="C61:D61"/>
    <mergeCell ref="N25:N26"/>
    <mergeCell ref="B27:D27"/>
    <mergeCell ref="B29:D29"/>
    <mergeCell ref="B31:D31"/>
    <mergeCell ref="E27:F27"/>
    <mergeCell ref="D42:F42"/>
    <mergeCell ref="E29:F29"/>
    <mergeCell ref="E31:F31"/>
    <mergeCell ref="H49:L49"/>
    <mergeCell ref="E25:F25"/>
    <mergeCell ref="H42:L42"/>
    <mergeCell ref="H43:L43"/>
    <mergeCell ref="H27:L27"/>
    <mergeCell ref="H41:L41"/>
    <mergeCell ref="H29:L29"/>
    <mergeCell ref="H31:L31"/>
    <mergeCell ref="H44:L44"/>
    <mergeCell ref="H45:L45"/>
    <mergeCell ref="H47:L47"/>
    <mergeCell ref="H48:L48"/>
    <mergeCell ref="D48:F48"/>
    <mergeCell ref="D49:F49"/>
    <mergeCell ref="D43:F43"/>
    <mergeCell ref="D44:F44"/>
    <mergeCell ref="A2:M2"/>
    <mergeCell ref="E5:M5"/>
    <mergeCell ref="B21:D21"/>
    <mergeCell ref="B23:D23"/>
    <mergeCell ref="B25:D25"/>
    <mergeCell ref="H13:L13"/>
    <mergeCell ref="H15:L15"/>
    <mergeCell ref="H17:L17"/>
    <mergeCell ref="H19:L19"/>
    <mergeCell ref="B7:D7"/>
    <mergeCell ref="B9:D9"/>
    <mergeCell ref="B11:D11"/>
    <mergeCell ref="B13:D13"/>
    <mergeCell ref="B15:D15"/>
    <mergeCell ref="B19:D19"/>
    <mergeCell ref="E11:F11"/>
    <mergeCell ref="H21:L21"/>
    <mergeCell ref="H25:L25"/>
    <mergeCell ref="G23:L23"/>
    <mergeCell ref="K7:L7"/>
    <mergeCell ref="K9:L9"/>
    <mergeCell ref="K11:L11"/>
    <mergeCell ref="B17:D17"/>
    <mergeCell ref="E21:F21"/>
  </mergeCells>
  <phoneticPr fontId="0" type="noConversion"/>
  <printOptions horizontalCentered="1" verticalCentered="1"/>
  <pageMargins left="0.78740157480314965" right="0.39370078740157483" top="0.39370078740157483" bottom="0.39370078740157483" header="0.51181102362204722" footer="0.51181102362204722"/>
  <pageSetup paperSize="9" scale="95" orientation="portrait"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S233"/>
  <sheetViews>
    <sheetView zoomScaleNormal="100" workbookViewId="0">
      <selection activeCell="D13" sqref="D13"/>
    </sheetView>
  </sheetViews>
  <sheetFormatPr baseColWidth="10" defaultColWidth="11.42578125" defaultRowHeight="12.75" x14ac:dyDescent="0.2"/>
  <cols>
    <col min="1" max="1" width="44.7109375" style="265" customWidth="1"/>
    <col min="2" max="2" width="14.42578125" style="265" customWidth="1"/>
    <col min="3" max="3" width="1.42578125" style="265" customWidth="1"/>
    <col min="4" max="4" width="13.28515625" style="265" bestFit="1" customWidth="1"/>
    <col min="5" max="5" width="1.42578125" style="265" customWidth="1"/>
    <col min="6" max="6" width="11.85546875" style="265" bestFit="1" customWidth="1"/>
    <col min="7" max="7" width="1.42578125" style="265" customWidth="1"/>
    <col min="8" max="8" width="13.140625" style="265" bestFit="1" customWidth="1"/>
    <col min="9" max="12" width="10.85546875" style="256" customWidth="1"/>
    <col min="13" max="45" width="11.42578125" style="124"/>
    <col min="46" max="16384" width="11.42578125" style="256"/>
  </cols>
  <sheetData>
    <row r="1" spans="1:45" s="123" customFormat="1" ht="45" customHeight="1" x14ac:dyDescent="0.2">
      <c r="A1" s="445" t="s">
        <v>166</v>
      </c>
      <c r="B1" s="445"/>
      <c r="C1" s="445"/>
      <c r="D1" s="445"/>
      <c r="E1" s="445"/>
      <c r="F1" s="445"/>
      <c r="G1" s="445"/>
      <c r="H1" s="445"/>
      <c r="J1" s="293" t="s">
        <v>180</v>
      </c>
      <c r="L1" s="293" t="s">
        <v>181</v>
      </c>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row>
    <row r="2" spans="1:45" s="126" customFormat="1" ht="6.75" thickBot="1" x14ac:dyDescent="0.2">
      <c r="A2" s="125"/>
      <c r="B2" s="125"/>
      <c r="C2" s="125"/>
      <c r="D2" s="125"/>
      <c r="E2" s="125"/>
      <c r="F2" s="125"/>
      <c r="G2" s="125"/>
      <c r="H2" s="125"/>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row>
    <row r="3" spans="1:45" s="123" customFormat="1" ht="18" x14ac:dyDescent="0.25">
      <c r="A3" s="128" t="s">
        <v>31</v>
      </c>
      <c r="B3" s="129"/>
      <c r="C3" s="129"/>
      <c r="D3" s="130" t="s">
        <v>102</v>
      </c>
      <c r="E3" s="130"/>
      <c r="F3" s="130"/>
      <c r="G3" s="130"/>
      <c r="H3" s="130" t="s">
        <v>103</v>
      </c>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row>
    <row r="4" spans="1:45" s="135" customFormat="1" ht="15" x14ac:dyDescent="0.25">
      <c r="A4" s="131" t="s">
        <v>49</v>
      </c>
      <c r="B4" s="132"/>
      <c r="C4" s="132"/>
      <c r="D4" s="133">
        <v>11.5</v>
      </c>
      <c r="E4" s="133"/>
      <c r="F4" s="134"/>
      <c r="G4" s="134"/>
      <c r="H4" s="133">
        <f t="shared" ref="H4:H9" si="0">SUM(D4*30)</f>
        <v>345</v>
      </c>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row>
    <row r="5" spans="1:45" s="138" customFormat="1" ht="15" x14ac:dyDescent="0.25">
      <c r="A5" s="131" t="s">
        <v>50</v>
      </c>
      <c r="B5" s="137"/>
      <c r="C5" s="137"/>
      <c r="D5" s="133">
        <f>SUM(D6:D8)</f>
        <v>21.5</v>
      </c>
      <c r="E5" s="133"/>
      <c r="F5" s="134"/>
      <c r="G5" s="134"/>
      <c r="H5" s="133">
        <f t="shared" si="0"/>
        <v>645</v>
      </c>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row>
    <row r="6" spans="1:45" s="123" customFormat="1" ht="14.25" x14ac:dyDescent="0.2">
      <c r="A6" s="140" t="s">
        <v>141</v>
      </c>
      <c r="B6" s="129"/>
      <c r="C6" s="129"/>
      <c r="D6" s="141">
        <v>3.5</v>
      </c>
      <c r="E6" s="141"/>
      <c r="F6" s="142"/>
      <c r="G6" s="142"/>
      <c r="H6" s="141">
        <f t="shared" si="0"/>
        <v>105</v>
      </c>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row>
    <row r="7" spans="1:45" s="123" customFormat="1" ht="14.25" x14ac:dyDescent="0.2">
      <c r="A7" s="140" t="s">
        <v>142</v>
      </c>
      <c r="B7" s="129"/>
      <c r="C7" s="129"/>
      <c r="D7" s="141">
        <v>10</v>
      </c>
      <c r="E7" s="141"/>
      <c r="F7" s="142"/>
      <c r="G7" s="142"/>
      <c r="H7" s="141">
        <f t="shared" si="0"/>
        <v>300</v>
      </c>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row>
    <row r="8" spans="1:45" s="123" customFormat="1" ht="14.25" x14ac:dyDescent="0.2">
      <c r="A8" s="140" t="s">
        <v>143</v>
      </c>
      <c r="B8" s="129"/>
      <c r="C8" s="129"/>
      <c r="D8" s="141">
        <v>8</v>
      </c>
      <c r="E8" s="141"/>
      <c r="F8" s="142"/>
      <c r="G8" s="142"/>
      <c r="H8" s="141">
        <f t="shared" si="0"/>
        <v>240</v>
      </c>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row>
    <row r="9" spans="1:45" s="123" customFormat="1" ht="15" x14ac:dyDescent="0.25">
      <c r="A9" s="131" t="s">
        <v>45</v>
      </c>
      <c r="B9" s="129"/>
      <c r="C9" s="129"/>
      <c r="D9" s="133">
        <f>SUM(D4:D5)</f>
        <v>33</v>
      </c>
      <c r="E9" s="133"/>
      <c r="F9" s="134"/>
      <c r="G9" s="134"/>
      <c r="H9" s="133">
        <f t="shared" si="0"/>
        <v>990</v>
      </c>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row>
    <row r="10" spans="1:45" s="126" customFormat="1" ht="6" customHeight="1" thickBot="1" x14ac:dyDescent="0.2">
      <c r="A10" s="143"/>
      <c r="B10" s="144"/>
      <c r="C10" s="144"/>
      <c r="D10" s="145"/>
      <c r="E10" s="145"/>
      <c r="F10" s="146"/>
      <c r="G10" s="146"/>
      <c r="H10" s="145"/>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row>
    <row r="11" spans="1:45" s="123" customFormat="1" ht="18" x14ac:dyDescent="0.25">
      <c r="A11" s="147" t="s">
        <v>32</v>
      </c>
      <c r="D11" s="148" t="s">
        <v>99</v>
      </c>
      <c r="E11" s="148"/>
      <c r="F11" s="149"/>
      <c r="G11" s="149"/>
      <c r="H11" s="148" t="s">
        <v>100</v>
      </c>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row>
    <row r="12" spans="1:45" s="123" customFormat="1" ht="15" x14ac:dyDescent="0.25">
      <c r="A12" s="140" t="s">
        <v>144</v>
      </c>
      <c r="B12" s="129"/>
      <c r="C12" s="129"/>
      <c r="D12" s="150">
        <v>5.1249999999999997E-2</v>
      </c>
      <c r="E12" s="151"/>
      <c r="F12" s="129"/>
      <c r="G12" s="129"/>
      <c r="H12" s="150">
        <f>SUM(D12)</f>
        <v>5.1249999999999997E-2</v>
      </c>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row>
    <row r="13" spans="1:45" s="123" customFormat="1" ht="15" x14ac:dyDescent="0.25">
      <c r="A13" s="140" t="s">
        <v>145</v>
      </c>
      <c r="B13" s="129"/>
      <c r="C13" s="129"/>
      <c r="D13" s="150">
        <v>1.0999999999999999E-2</v>
      </c>
      <c r="E13" s="151"/>
      <c r="F13" s="129"/>
      <c r="G13" s="129"/>
      <c r="H13" s="150">
        <f>SUM(D13)</f>
        <v>1.0999999999999999E-2</v>
      </c>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row>
    <row r="14" spans="1:45" s="123" customFormat="1" ht="15" x14ac:dyDescent="0.25">
      <c r="A14" s="140" t="s">
        <v>146</v>
      </c>
      <c r="B14" s="129"/>
      <c r="C14" s="129"/>
      <c r="D14" s="150">
        <v>0</v>
      </c>
      <c r="E14" s="151"/>
      <c r="F14" s="129"/>
      <c r="G14" s="129"/>
      <c r="H14" s="150">
        <v>0.02</v>
      </c>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row>
    <row r="15" spans="1:45" s="123" customFormat="1" ht="15" x14ac:dyDescent="0.25">
      <c r="A15" s="140" t="s">
        <v>147</v>
      </c>
      <c r="B15" s="129"/>
      <c r="C15" s="129"/>
      <c r="D15" s="150">
        <v>0</v>
      </c>
      <c r="E15" s="151"/>
      <c r="F15" s="129"/>
      <c r="G15" s="129"/>
      <c r="H15" s="150">
        <v>3.2759999999999997E-2</v>
      </c>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row>
    <row r="16" spans="1:45" s="123" customFormat="1" ht="15" x14ac:dyDescent="0.25">
      <c r="A16" s="140" t="s">
        <v>148</v>
      </c>
      <c r="B16" s="129"/>
      <c r="C16" s="129"/>
      <c r="D16" s="150">
        <v>1.6410000000000001E-2</v>
      </c>
      <c r="E16" s="151"/>
      <c r="F16" s="129"/>
      <c r="G16" s="129"/>
      <c r="H16" s="150">
        <v>0</v>
      </c>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row>
    <row r="17" spans="1:45" s="123" customFormat="1" ht="15" x14ac:dyDescent="0.25">
      <c r="A17" s="140" t="s">
        <v>149</v>
      </c>
      <c r="B17" s="129"/>
      <c r="C17" s="129"/>
      <c r="D17" s="152">
        <v>3.2499999999999999E-3</v>
      </c>
      <c r="E17" s="151"/>
      <c r="F17" s="129"/>
      <c r="G17" s="129"/>
      <c r="H17" s="152">
        <f>SUM(D17)</f>
        <v>3.2499999999999999E-3</v>
      </c>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row>
    <row r="18" spans="1:45" s="123" customFormat="1" ht="15" x14ac:dyDescent="0.25">
      <c r="A18" s="153" t="s">
        <v>104</v>
      </c>
      <c r="B18" s="129"/>
      <c r="C18" s="129"/>
      <c r="D18" s="154">
        <f>SUM(D12:D17)</f>
        <v>8.1910000000000011E-2</v>
      </c>
      <c r="E18" s="155"/>
      <c r="F18" s="129"/>
      <c r="G18" s="129"/>
      <c r="H18" s="156">
        <f>SUM(H12:H17)</f>
        <v>0.11826</v>
      </c>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row>
    <row r="19" spans="1:45" s="126" customFormat="1" ht="6.75" thickBot="1" x14ac:dyDescent="0.2">
      <c r="A19" s="157"/>
      <c r="B19" s="158"/>
      <c r="C19" s="158"/>
      <c r="D19" s="159"/>
      <c r="E19" s="159"/>
      <c r="F19" s="144"/>
      <c r="G19" s="144"/>
      <c r="H19" s="144"/>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row>
    <row r="20" spans="1:45" s="123" customFormat="1" ht="18" x14ac:dyDescent="0.25">
      <c r="A20" s="128" t="s">
        <v>44</v>
      </c>
      <c r="B20" s="129"/>
      <c r="C20" s="129"/>
      <c r="D20" s="129"/>
      <c r="E20" s="129"/>
      <c r="F20" s="129"/>
      <c r="G20" s="129"/>
      <c r="H20" s="129"/>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row>
    <row r="21" spans="1:45" s="123" customFormat="1" x14ac:dyDescent="0.2">
      <c r="A21" s="160" t="s">
        <v>52</v>
      </c>
      <c r="B21" s="451" t="s">
        <v>33</v>
      </c>
      <c r="C21" s="452"/>
      <c r="D21" s="281" t="s">
        <v>34</v>
      </c>
      <c r="E21" s="282"/>
      <c r="F21" s="281" t="s">
        <v>35</v>
      </c>
      <c r="G21" s="282"/>
      <c r="H21" s="281" t="s">
        <v>36</v>
      </c>
      <c r="I21" s="283" t="s">
        <v>33</v>
      </c>
      <c r="J21" s="283" t="s">
        <v>34</v>
      </c>
      <c r="K21" s="283" t="s">
        <v>35</v>
      </c>
      <c r="L21" s="283" t="s">
        <v>36</v>
      </c>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row>
    <row r="22" spans="1:45" s="166" customFormat="1" ht="9" customHeight="1" x14ac:dyDescent="0.15">
      <c r="A22" s="161" t="s">
        <v>64</v>
      </c>
      <c r="B22" s="436" t="s">
        <v>53</v>
      </c>
      <c r="C22" s="437"/>
      <c r="D22" s="436" t="s">
        <v>57</v>
      </c>
      <c r="E22" s="437"/>
      <c r="F22" s="162" t="s">
        <v>37</v>
      </c>
      <c r="G22" s="163"/>
      <c r="H22" s="164"/>
      <c r="I22" s="442" t="s">
        <v>118</v>
      </c>
      <c r="J22" s="443"/>
      <c r="K22" s="443"/>
      <c r="L22" s="444"/>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row>
    <row r="23" spans="1:45" s="168" customFormat="1" ht="9" customHeight="1" x14ac:dyDescent="0.15">
      <c r="A23" s="161" t="s">
        <v>164</v>
      </c>
      <c r="B23" s="436" t="s">
        <v>54</v>
      </c>
      <c r="C23" s="437"/>
      <c r="D23" s="436" t="s">
        <v>56</v>
      </c>
      <c r="E23" s="437"/>
      <c r="F23" s="162"/>
      <c r="G23" s="163"/>
      <c r="H23" s="164"/>
      <c r="I23" s="442"/>
      <c r="J23" s="443"/>
      <c r="K23" s="443"/>
      <c r="L23" s="444"/>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row>
    <row r="24" spans="1:45" s="168" customFormat="1" ht="9" customHeight="1" x14ac:dyDescent="0.15">
      <c r="A24" s="161" t="s">
        <v>165</v>
      </c>
      <c r="B24" s="162" t="s">
        <v>55</v>
      </c>
      <c r="C24" s="170"/>
      <c r="D24" s="436" t="s">
        <v>58</v>
      </c>
      <c r="E24" s="437"/>
      <c r="F24" s="162"/>
      <c r="G24" s="163"/>
      <c r="H24" s="164"/>
      <c r="I24" s="442"/>
      <c r="J24" s="443"/>
      <c r="K24" s="443"/>
      <c r="L24" s="444"/>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row>
    <row r="25" spans="1:45" s="168" customFormat="1" ht="9" customHeight="1" x14ac:dyDescent="0.15">
      <c r="A25" s="284"/>
      <c r="B25" s="162"/>
      <c r="C25" s="170"/>
      <c r="D25" s="436" t="s">
        <v>59</v>
      </c>
      <c r="E25" s="437"/>
      <c r="F25" s="162"/>
      <c r="G25" s="163"/>
      <c r="H25" s="164"/>
      <c r="I25" s="442"/>
      <c r="J25" s="443"/>
      <c r="K25" s="443"/>
      <c r="L25" s="444"/>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row>
    <row r="26" spans="1:45" s="168" customFormat="1" ht="9" customHeight="1" x14ac:dyDescent="0.15">
      <c r="A26" s="284"/>
      <c r="B26" s="162"/>
      <c r="C26" s="170"/>
      <c r="D26" s="436" t="s">
        <v>60</v>
      </c>
      <c r="E26" s="437"/>
      <c r="F26" s="162"/>
      <c r="G26" s="163"/>
      <c r="H26" s="164"/>
      <c r="I26" s="442"/>
      <c r="J26" s="443"/>
      <c r="K26" s="443"/>
      <c r="L26" s="444"/>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row>
    <row r="27" spans="1:45" s="168" customFormat="1" ht="9" customHeight="1" x14ac:dyDescent="0.15">
      <c r="A27" s="169"/>
      <c r="B27" s="162"/>
      <c r="C27" s="170"/>
      <c r="D27" s="436" t="s">
        <v>61</v>
      </c>
      <c r="E27" s="437"/>
      <c r="F27" s="162"/>
      <c r="G27" s="163"/>
      <c r="H27" s="164"/>
      <c r="I27" s="442"/>
      <c r="J27" s="443"/>
      <c r="K27" s="443"/>
      <c r="L27" s="444"/>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row>
    <row r="28" spans="1:45" s="168" customFormat="1" ht="9" customHeight="1" x14ac:dyDescent="0.15">
      <c r="A28" s="169"/>
      <c r="B28" s="162"/>
      <c r="C28" s="170"/>
      <c r="D28" s="436" t="s">
        <v>62</v>
      </c>
      <c r="E28" s="437"/>
      <c r="F28" s="162"/>
      <c r="G28" s="163"/>
      <c r="H28" s="164"/>
      <c r="I28" s="442"/>
      <c r="J28" s="443"/>
      <c r="K28" s="443"/>
      <c r="L28" s="444"/>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row>
    <row r="29" spans="1:45" s="168" customFormat="1" ht="9" customHeight="1" x14ac:dyDescent="0.15">
      <c r="A29" s="171"/>
      <c r="B29" s="436"/>
      <c r="C29" s="437"/>
      <c r="D29" s="455" t="s">
        <v>63</v>
      </c>
      <c r="E29" s="456"/>
      <c r="F29" s="164"/>
      <c r="G29" s="268"/>
      <c r="H29" s="164"/>
      <c r="I29" s="442"/>
      <c r="J29" s="443"/>
      <c r="K29" s="443"/>
      <c r="L29" s="444"/>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row>
    <row r="30" spans="1:45" s="176" customFormat="1" ht="3.75" customHeight="1" x14ac:dyDescent="0.15">
      <c r="A30" s="172"/>
      <c r="B30" s="269"/>
      <c r="C30" s="270"/>
      <c r="D30" s="271"/>
      <c r="E30" s="272"/>
      <c r="F30" s="271"/>
      <c r="G30" s="272"/>
      <c r="H30" s="271"/>
      <c r="I30" s="280"/>
      <c r="J30" s="277"/>
      <c r="K30" s="277"/>
      <c r="L30" s="277"/>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row>
    <row r="31" spans="1:45" s="123" customFormat="1" x14ac:dyDescent="0.2">
      <c r="A31" s="177" t="s">
        <v>161</v>
      </c>
      <c r="B31" s="178">
        <v>88.4</v>
      </c>
      <c r="C31" s="273"/>
      <c r="D31" s="178">
        <v>75</v>
      </c>
      <c r="E31" s="273"/>
      <c r="F31" s="178">
        <v>73.7</v>
      </c>
      <c r="G31" s="273"/>
      <c r="H31" s="178">
        <v>76.099999999999994</v>
      </c>
      <c r="I31" s="179">
        <f>ROUND(((B31*12)/365)*20,0)/20</f>
        <v>2.9</v>
      </c>
      <c r="J31" s="278">
        <f>ROUND(((D31*12)/365)*20,0)/20</f>
        <v>2.4500000000000002</v>
      </c>
      <c r="K31" s="278">
        <f>ROUND(((F31*12)/365)*20,0)/20</f>
        <v>2.4</v>
      </c>
      <c r="L31" s="278">
        <f>ROUND(((H31*12)/365)*20,0)/20</f>
        <v>2.5</v>
      </c>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row>
    <row r="32" spans="1:45" s="123" customFormat="1" x14ac:dyDescent="0.2">
      <c r="A32" s="177" t="s">
        <v>162</v>
      </c>
      <c r="B32" s="178">
        <v>298.5</v>
      </c>
      <c r="C32" s="273"/>
      <c r="D32" s="178">
        <v>254</v>
      </c>
      <c r="E32" s="273"/>
      <c r="F32" s="178">
        <v>249.8</v>
      </c>
      <c r="G32" s="273"/>
      <c r="H32" s="178">
        <v>257.8</v>
      </c>
      <c r="I32" s="179">
        <f>ROUND(((B32*12)/365)*20,0)/20</f>
        <v>9.8000000000000007</v>
      </c>
      <c r="J32" s="278">
        <f>ROUND(((D32*12)/365)*20,0)/20</f>
        <v>8.35</v>
      </c>
      <c r="K32" s="278">
        <f>ROUND(((F32*12)/365)*20,0)/20</f>
        <v>8.1999999999999993</v>
      </c>
      <c r="L32" s="278">
        <f>ROUND(((H32*12)/365)*20,0)/20</f>
        <v>8.5</v>
      </c>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row>
    <row r="33" spans="1:45" s="123" customFormat="1" x14ac:dyDescent="0.2">
      <c r="A33" s="177" t="s">
        <v>163</v>
      </c>
      <c r="B33" s="274">
        <v>408.7</v>
      </c>
      <c r="C33" s="275"/>
      <c r="D33" s="274">
        <v>347.7</v>
      </c>
      <c r="E33" s="275"/>
      <c r="F33" s="274">
        <v>341.9</v>
      </c>
      <c r="G33" s="275"/>
      <c r="H33" s="274">
        <v>352.9</v>
      </c>
      <c r="I33" s="276">
        <f>ROUND(((B33*12)/365)*20,0)/20</f>
        <v>13.45</v>
      </c>
      <c r="J33" s="279">
        <f>ROUND(((D33*12)/365)*20,0)/20</f>
        <v>11.45</v>
      </c>
      <c r="K33" s="279">
        <f>ROUND(((F33*12)/365)*20,0)/20</f>
        <v>11.25</v>
      </c>
      <c r="L33" s="279">
        <f>ROUND(((H33*12)/365)*20,0)/20</f>
        <v>11.6</v>
      </c>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row>
    <row r="34" spans="1:45" s="185" customFormat="1" ht="15.75" thickBot="1" x14ac:dyDescent="0.25">
      <c r="A34" s="180"/>
      <c r="B34" s="181"/>
      <c r="C34" s="181"/>
      <c r="D34" s="181"/>
      <c r="E34" s="181"/>
      <c r="F34" s="181"/>
      <c r="G34" s="181"/>
      <c r="H34" s="181"/>
      <c r="I34" s="182"/>
      <c r="J34" s="182"/>
      <c r="K34" s="183"/>
      <c r="L34" s="183"/>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row>
    <row r="35" spans="1:45" s="123" customFormat="1" ht="18" x14ac:dyDescent="0.25">
      <c r="A35" s="128" t="s">
        <v>150</v>
      </c>
      <c r="B35" s="446" t="s">
        <v>151</v>
      </c>
      <c r="C35" s="446"/>
      <c r="D35" s="446"/>
      <c r="E35" s="446"/>
      <c r="F35" s="446"/>
      <c r="G35" s="446"/>
      <c r="H35" s="446"/>
      <c r="I35" s="186"/>
      <c r="J35" s="186"/>
      <c r="K35" s="186"/>
      <c r="L35" s="186"/>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row>
    <row r="36" spans="1:45" s="123" customFormat="1" ht="13.5" x14ac:dyDescent="0.2">
      <c r="A36" s="187" t="s">
        <v>67</v>
      </c>
      <c r="B36" s="188">
        <v>296.25</v>
      </c>
      <c r="C36" s="129"/>
      <c r="D36" s="448" t="s">
        <v>38</v>
      </c>
      <c r="E36" s="449"/>
      <c r="F36" s="449"/>
      <c r="G36" s="449"/>
      <c r="H36" s="450"/>
      <c r="I36" s="186"/>
      <c r="J36" s="186"/>
      <c r="K36" s="186"/>
      <c r="L36" s="186"/>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row>
    <row r="37" spans="1:45" s="123" customFormat="1" ht="13.5" customHeight="1" x14ac:dyDescent="0.2">
      <c r="A37" s="189" t="s">
        <v>66</v>
      </c>
      <c r="B37" s="188">
        <v>1777.5</v>
      </c>
      <c r="C37" s="129"/>
      <c r="D37" s="190"/>
      <c r="H37" s="191"/>
      <c r="I37" s="186"/>
      <c r="J37" s="186"/>
      <c r="K37" s="186"/>
      <c r="L37" s="186"/>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row>
    <row r="38" spans="1:45" s="123" customFormat="1" ht="13.5" x14ac:dyDescent="0.2">
      <c r="A38" s="187" t="s">
        <v>68</v>
      </c>
      <c r="B38" s="188">
        <v>2073.75</v>
      </c>
      <c r="C38" s="129"/>
      <c r="D38" s="192" t="s">
        <v>39</v>
      </c>
      <c r="F38" s="148" t="s">
        <v>40</v>
      </c>
      <c r="G38" s="193"/>
      <c r="H38" s="194" t="s">
        <v>41</v>
      </c>
      <c r="I38" s="195" t="s">
        <v>51</v>
      </c>
      <c r="J38" s="186"/>
      <c r="K38" s="186"/>
      <c r="L38" s="186"/>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row>
    <row r="39" spans="1:45" s="176" customFormat="1" ht="5.25" x14ac:dyDescent="0.15">
      <c r="A39" s="196"/>
      <c r="B39" s="197"/>
      <c r="C39" s="173"/>
      <c r="D39" s="198"/>
      <c r="F39" s="199"/>
      <c r="G39" s="200"/>
      <c r="H39" s="201"/>
      <c r="I39" s="174"/>
      <c r="J39" s="174"/>
      <c r="K39" s="174"/>
      <c r="L39" s="174"/>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row>
    <row r="40" spans="1:45" s="123" customFormat="1" ht="13.5" x14ac:dyDescent="0.2">
      <c r="A40" s="202" t="s">
        <v>152</v>
      </c>
      <c r="B40" s="203">
        <v>1870</v>
      </c>
      <c r="C40" s="129"/>
      <c r="D40" s="204" t="s">
        <v>42</v>
      </c>
      <c r="F40" s="193"/>
      <c r="G40" s="193"/>
      <c r="H40" s="205"/>
      <c r="I40" s="186"/>
      <c r="J40" s="186"/>
      <c r="K40" s="186"/>
      <c r="L40" s="186"/>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s="123" customFormat="1" ht="13.5" x14ac:dyDescent="0.2">
      <c r="A41" s="206" t="s">
        <v>70</v>
      </c>
      <c r="B41" s="207">
        <f>SUM(B38)</f>
        <v>2073.75</v>
      </c>
      <c r="C41" s="208"/>
      <c r="D41" s="209" t="s">
        <v>167</v>
      </c>
      <c r="F41" s="210">
        <v>1.1900000000000001E-2</v>
      </c>
      <c r="G41" s="211"/>
      <c r="H41" s="212">
        <v>5.9500000000000004E-3</v>
      </c>
      <c r="I41" s="213">
        <f t="shared" ref="I41:I46" si="1">SUM(F41-H41)</f>
        <v>5.9500000000000004E-3</v>
      </c>
      <c r="J41" s="186"/>
      <c r="K41" s="186"/>
      <c r="L41" s="186"/>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s="123" customFormat="1" ht="13.5" x14ac:dyDescent="0.2">
      <c r="A42" s="214" t="s">
        <v>69</v>
      </c>
      <c r="B42" s="215">
        <f>SUM(B36)</f>
        <v>296.25</v>
      </c>
      <c r="C42" s="216"/>
      <c r="D42" s="209" t="s">
        <v>168</v>
      </c>
      <c r="F42" s="210">
        <v>9.3009999999999995E-2</v>
      </c>
      <c r="G42" s="211"/>
      <c r="H42" s="212">
        <v>4.6504999999999998E-2</v>
      </c>
      <c r="I42" s="213">
        <f t="shared" si="1"/>
        <v>4.6504999999999998E-2</v>
      </c>
      <c r="J42" s="186"/>
      <c r="K42" s="186"/>
      <c r="L42" s="186"/>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s="123" customFormat="1" ht="13.5" x14ac:dyDescent="0.2">
      <c r="A43" s="206"/>
      <c r="B43" s="207"/>
      <c r="C43" s="217"/>
      <c r="D43" s="209" t="s">
        <v>169</v>
      </c>
      <c r="F43" s="210">
        <v>0.13220999999999999</v>
      </c>
      <c r="G43" s="211"/>
      <c r="H43" s="212">
        <v>6.6104999999999997E-2</v>
      </c>
      <c r="I43" s="213">
        <f t="shared" si="1"/>
        <v>6.6104999999999997E-2</v>
      </c>
      <c r="J43" s="186"/>
      <c r="K43" s="186"/>
      <c r="L43" s="186"/>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s="123" customFormat="1" ht="13.5" x14ac:dyDescent="0.2">
      <c r="A44" s="202" t="s">
        <v>153</v>
      </c>
      <c r="B44" s="203">
        <v>2350</v>
      </c>
      <c r="C44" s="208"/>
      <c r="D44" s="209" t="s">
        <v>170</v>
      </c>
      <c r="F44" s="210">
        <v>0.19101000000000001</v>
      </c>
      <c r="G44" s="211"/>
      <c r="H44" s="212">
        <v>9.5505000000000007E-2</v>
      </c>
      <c r="I44" s="213">
        <f t="shared" si="1"/>
        <v>9.5505000000000007E-2</v>
      </c>
      <c r="J44" s="186"/>
      <c r="K44" s="186"/>
      <c r="L44" s="186"/>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s="123" customFormat="1" ht="13.5" x14ac:dyDescent="0.2">
      <c r="A45" s="206" t="s">
        <v>70</v>
      </c>
      <c r="B45" s="207">
        <f>SUM(B38)</f>
        <v>2073.75</v>
      </c>
      <c r="C45" s="216"/>
      <c r="D45" s="209" t="s">
        <v>171</v>
      </c>
      <c r="F45" s="210">
        <v>0.22352</v>
      </c>
      <c r="G45" s="211"/>
      <c r="H45" s="212">
        <v>0.11176</v>
      </c>
      <c r="I45" s="213">
        <f t="shared" si="1"/>
        <v>0.11176</v>
      </c>
      <c r="J45" s="186"/>
      <c r="K45" s="186"/>
      <c r="L45" s="186"/>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s="123" customFormat="1" ht="13.5" x14ac:dyDescent="0.2">
      <c r="A46" s="214" t="s">
        <v>69</v>
      </c>
      <c r="B46" s="215">
        <f>SUM(B36)</f>
        <v>296.25</v>
      </c>
      <c r="C46" s="217"/>
      <c r="D46" s="209" t="s">
        <v>172</v>
      </c>
      <c r="F46" s="210">
        <v>0.21382000000000001</v>
      </c>
      <c r="G46" s="211"/>
      <c r="H46" s="212">
        <v>0.10691000000000001</v>
      </c>
      <c r="I46" s="213">
        <f t="shared" si="1"/>
        <v>0.10691000000000001</v>
      </c>
      <c r="J46" s="186"/>
      <c r="K46" s="186"/>
      <c r="L46" s="186"/>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s="176" customFormat="1" ht="5.25" x14ac:dyDescent="0.15">
      <c r="A47" s="218"/>
      <c r="B47" s="219"/>
      <c r="C47" s="220"/>
      <c r="D47" s="221"/>
      <c r="F47" s="222"/>
      <c r="G47" s="200"/>
      <c r="H47" s="223"/>
      <c r="I47" s="224"/>
      <c r="J47" s="174"/>
      <c r="K47" s="174"/>
      <c r="L47" s="174"/>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row>
    <row r="48" spans="1:45" s="123" customFormat="1" ht="13.5" x14ac:dyDescent="0.2">
      <c r="A48" s="206"/>
      <c r="B48" s="225"/>
      <c r="C48" s="129"/>
      <c r="D48" s="204" t="s">
        <v>43</v>
      </c>
      <c r="F48" s="193"/>
      <c r="G48" s="193"/>
      <c r="H48" s="205"/>
      <c r="I48" s="213"/>
      <c r="J48" s="186"/>
      <c r="K48" s="186"/>
      <c r="L48" s="186"/>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row>
    <row r="49" spans="1:45" s="123" customFormat="1" ht="13.5" x14ac:dyDescent="0.2">
      <c r="A49" s="202" t="s">
        <v>154</v>
      </c>
      <c r="B49" s="203">
        <v>3300</v>
      </c>
      <c r="C49" s="129"/>
      <c r="D49" s="209" t="str">
        <f>(D41)</f>
        <v>2001 - 1995</v>
      </c>
      <c r="F49" s="210">
        <v>1.0500000000000001E-2</v>
      </c>
      <c r="G49" s="211"/>
      <c r="H49" s="212">
        <v>5.2500000000000003E-3</v>
      </c>
      <c r="I49" s="213">
        <f t="shared" ref="I49:I54" si="2">SUM(F49-H49)</f>
        <v>5.2500000000000003E-3</v>
      </c>
      <c r="J49" s="186"/>
      <c r="K49" s="186"/>
      <c r="L49" s="186"/>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row>
    <row r="50" spans="1:45" s="123" customFormat="1" ht="13.5" x14ac:dyDescent="0.2">
      <c r="A50" s="206" t="s">
        <v>70</v>
      </c>
      <c r="B50" s="207">
        <f>SUM(B38)</f>
        <v>2073.75</v>
      </c>
      <c r="C50" s="226"/>
      <c r="D50" s="209" t="str">
        <f t="shared" ref="D50:D53" si="3">(D42)</f>
        <v>1994 - 1985</v>
      </c>
      <c r="E50" s="227"/>
      <c r="F50" s="210">
        <v>9.5710000000000003E-2</v>
      </c>
      <c r="G50" s="228"/>
      <c r="H50" s="212">
        <v>4.7855000000000002E-2</v>
      </c>
      <c r="I50" s="213">
        <f t="shared" si="2"/>
        <v>4.7855000000000002E-2</v>
      </c>
      <c r="J50" s="186"/>
      <c r="K50" s="186"/>
      <c r="L50" s="186"/>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row>
    <row r="51" spans="1:45" s="123" customFormat="1" ht="13.5" x14ac:dyDescent="0.2">
      <c r="A51" s="214" t="s">
        <v>71</v>
      </c>
      <c r="B51" s="215">
        <f>SUM(B49-B50)</f>
        <v>1226.25</v>
      </c>
      <c r="C51" s="229"/>
      <c r="D51" s="209" t="str">
        <f t="shared" si="3"/>
        <v>1984 - 1975</v>
      </c>
      <c r="F51" s="210">
        <v>0.13830999999999999</v>
      </c>
      <c r="G51" s="211"/>
      <c r="H51" s="212">
        <v>6.9154999999999994E-2</v>
      </c>
      <c r="I51" s="213">
        <f t="shared" si="2"/>
        <v>6.9154999999999994E-2</v>
      </c>
      <c r="J51" s="186"/>
      <c r="K51" s="186"/>
      <c r="L51" s="186"/>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s="123" customFormat="1" ht="13.5" x14ac:dyDescent="0.2">
      <c r="A52" s="206"/>
      <c r="B52" s="225"/>
      <c r="C52" s="230"/>
      <c r="D52" s="209" t="str">
        <f t="shared" si="3"/>
        <v>1974 - 1965</v>
      </c>
      <c r="E52" s="231"/>
      <c r="F52" s="210">
        <v>0.19041</v>
      </c>
      <c r="G52" s="210"/>
      <c r="H52" s="212">
        <v>9.5204999999999998E-2</v>
      </c>
      <c r="I52" s="213">
        <f t="shared" si="2"/>
        <v>9.5204999999999998E-2</v>
      </c>
      <c r="J52" s="186"/>
      <c r="K52" s="186"/>
      <c r="L52" s="186"/>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s="123" customFormat="1" ht="13.5" x14ac:dyDescent="0.2">
      <c r="A53" s="453" t="s">
        <v>155</v>
      </c>
      <c r="B53" s="454"/>
      <c r="C53" s="230"/>
      <c r="D53" s="209" t="str">
        <f t="shared" si="3"/>
        <v>1964 - 1960</v>
      </c>
      <c r="E53" s="231"/>
      <c r="F53" s="210">
        <v>0.21981999999999999</v>
      </c>
      <c r="G53" s="210"/>
      <c r="H53" s="212">
        <v>0.10990999999999999</v>
      </c>
      <c r="I53" s="213">
        <f t="shared" si="2"/>
        <v>0.10990999999999999</v>
      </c>
      <c r="J53" s="186"/>
      <c r="K53" s="186"/>
      <c r="L53" s="186"/>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s="123" customFormat="1" ht="13.5" x14ac:dyDescent="0.2">
      <c r="A54" s="232" t="s">
        <v>3</v>
      </c>
      <c r="B54" s="233"/>
      <c r="C54" s="230"/>
      <c r="D54" s="234" t="s">
        <v>173</v>
      </c>
      <c r="E54" s="235"/>
      <c r="F54" s="236">
        <v>0.20791999999999999</v>
      </c>
      <c r="G54" s="236"/>
      <c r="H54" s="237">
        <v>0.10396</v>
      </c>
      <c r="I54" s="213">
        <f t="shared" si="2"/>
        <v>0.10396</v>
      </c>
      <c r="J54" s="186"/>
      <c r="K54" s="186"/>
      <c r="L54" s="186"/>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s="185" customFormat="1" ht="6" customHeight="1" thickBot="1" x14ac:dyDescent="0.25">
      <c r="A55" s="238"/>
      <c r="B55" s="238"/>
      <c r="C55" s="239"/>
      <c r="D55" s="238"/>
      <c r="E55" s="240"/>
      <c r="F55" s="238"/>
      <c r="G55" s="240"/>
      <c r="H55" s="238"/>
      <c r="I55" s="183"/>
      <c r="J55" s="183"/>
      <c r="K55" s="183"/>
      <c r="L55" s="183"/>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row>
    <row r="56" spans="1:45" s="123" customFormat="1" ht="18" x14ac:dyDescent="0.25">
      <c r="A56" s="241" t="s">
        <v>4</v>
      </c>
      <c r="B56" s="129"/>
      <c r="C56" s="129"/>
      <c r="D56" s="129"/>
      <c r="E56" s="129"/>
      <c r="F56" s="129"/>
      <c r="G56" s="129"/>
      <c r="H56" s="129"/>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s="123" customFormat="1" ht="36.75" customHeight="1" x14ac:dyDescent="0.2">
      <c r="A57" s="447" t="s">
        <v>156</v>
      </c>
      <c r="B57" s="447"/>
      <c r="C57" s="447"/>
      <c r="D57" s="447"/>
      <c r="E57" s="447"/>
      <c r="F57" s="447"/>
      <c r="G57" s="447"/>
      <c r="H57" s="447"/>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row r="58" spans="1:45" s="126" customFormat="1" ht="6" customHeight="1" thickBot="1" x14ac:dyDescent="0.2">
      <c r="A58" s="144"/>
      <c r="B58" s="144"/>
      <c r="C58" s="242"/>
      <c r="D58" s="144"/>
      <c r="E58" s="242"/>
      <c r="F58" s="144"/>
      <c r="G58" s="242"/>
      <c r="H58" s="144"/>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row>
    <row r="59" spans="1:45" s="123" customFormat="1" ht="18" x14ac:dyDescent="0.25">
      <c r="A59" s="439" t="s">
        <v>157</v>
      </c>
      <c r="B59" s="439"/>
      <c r="C59" s="439"/>
      <c r="D59" s="439"/>
      <c r="E59" s="243"/>
      <c r="F59" s="148" t="s">
        <v>46</v>
      </c>
      <c r="G59" s="243"/>
      <c r="H59" s="148" t="s">
        <v>47</v>
      </c>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row>
    <row r="60" spans="1:45" s="250" customFormat="1" x14ac:dyDescent="0.2">
      <c r="A60" s="438" t="s">
        <v>112</v>
      </c>
      <c r="B60" s="438"/>
      <c r="C60" s="130"/>
      <c r="D60" s="244" t="s">
        <v>74</v>
      </c>
      <c r="E60" s="245"/>
      <c r="F60" s="246">
        <v>200</v>
      </c>
      <c r="G60" s="247"/>
      <c r="H60" s="248">
        <v>220</v>
      </c>
      <c r="I60" s="148"/>
      <c r="J60" s="148"/>
      <c r="K60" s="148"/>
      <c r="L60" s="148"/>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row>
    <row r="61" spans="1:45" x14ac:dyDescent="0.2">
      <c r="A61" s="438"/>
      <c r="B61" s="438"/>
      <c r="C61" s="230"/>
      <c r="D61" s="251" t="s">
        <v>77</v>
      </c>
      <c r="E61" s="235"/>
      <c r="F61" s="252">
        <v>250</v>
      </c>
      <c r="G61" s="253"/>
      <c r="H61" s="254">
        <v>270</v>
      </c>
      <c r="I61" s="255">
        <v>20</v>
      </c>
      <c r="J61" s="123"/>
      <c r="K61" s="123"/>
      <c r="L61" s="123"/>
    </row>
    <row r="62" spans="1:45" x14ac:dyDescent="0.2">
      <c r="A62" s="438"/>
      <c r="B62" s="438"/>
      <c r="C62" s="257"/>
      <c r="D62" s="251" t="s">
        <v>48</v>
      </c>
      <c r="E62" s="235"/>
      <c r="F62" s="252">
        <v>100</v>
      </c>
      <c r="G62" s="253"/>
      <c r="H62" s="254">
        <v>100</v>
      </c>
      <c r="I62" s="123"/>
      <c r="J62" s="123"/>
      <c r="K62" s="123"/>
      <c r="L62" s="123"/>
    </row>
    <row r="63" spans="1:45" s="126" customFormat="1" ht="6" customHeight="1" thickBot="1" x14ac:dyDescent="0.2">
      <c r="A63" s="144"/>
      <c r="B63" s="144"/>
      <c r="C63" s="242"/>
      <c r="D63" s="144"/>
      <c r="E63" s="144"/>
      <c r="F63" s="144"/>
      <c r="G63" s="144"/>
      <c r="H63" s="144"/>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row>
    <row r="64" spans="1:45" s="123" customFormat="1" ht="18" x14ac:dyDescent="0.25">
      <c r="A64" s="241" t="s">
        <v>101</v>
      </c>
      <c r="B64" s="129"/>
      <c r="C64" s="129"/>
      <c r="D64" s="129"/>
      <c r="E64" s="129"/>
      <c r="F64" s="129"/>
      <c r="G64" s="129"/>
      <c r="H64" s="129"/>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row>
    <row r="65" spans="1:45" s="250" customFormat="1" ht="12.75" customHeight="1" x14ac:dyDescent="0.2">
      <c r="A65" s="434" t="s">
        <v>158</v>
      </c>
      <c r="B65" s="267"/>
      <c r="C65" s="267"/>
      <c r="D65" s="267"/>
      <c r="E65" s="243"/>
      <c r="F65" s="258" t="s">
        <v>75</v>
      </c>
      <c r="G65" s="259"/>
      <c r="H65" s="260" t="s">
        <v>76</v>
      </c>
      <c r="I65" s="148"/>
      <c r="J65" s="148"/>
      <c r="K65" s="148"/>
      <c r="L65" s="148"/>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row>
    <row r="66" spans="1:45" x14ac:dyDescent="0.2">
      <c r="A66" s="434"/>
      <c r="B66" s="435" t="s">
        <v>175</v>
      </c>
      <c r="C66" s="435"/>
      <c r="D66" s="435"/>
      <c r="E66" s="231"/>
      <c r="F66" s="261">
        <v>195</v>
      </c>
      <c r="G66" s="262"/>
      <c r="H66" s="263">
        <v>68</v>
      </c>
      <c r="I66" s="255"/>
      <c r="J66" s="123"/>
      <c r="K66" s="123"/>
      <c r="L66" s="123"/>
    </row>
    <row r="67" spans="1:45" x14ac:dyDescent="0.2">
      <c r="A67" s="434"/>
      <c r="B67" s="435" t="s">
        <v>174</v>
      </c>
      <c r="C67" s="435"/>
      <c r="D67" s="435"/>
      <c r="E67" s="231"/>
      <c r="F67" s="261">
        <v>195</v>
      </c>
      <c r="G67" s="262"/>
      <c r="H67" s="263">
        <v>68</v>
      </c>
      <c r="I67" s="255"/>
      <c r="J67" s="123"/>
      <c r="K67" s="123"/>
      <c r="L67" s="123"/>
    </row>
    <row r="68" spans="1:45" x14ac:dyDescent="0.2">
      <c r="A68" s="434"/>
      <c r="B68" s="435" t="s">
        <v>159</v>
      </c>
      <c r="C68" s="435"/>
      <c r="D68" s="435"/>
      <c r="E68" s="231"/>
      <c r="F68" s="261">
        <v>195</v>
      </c>
      <c r="G68" s="262"/>
      <c r="H68" s="263">
        <v>68</v>
      </c>
      <c r="I68" s="255"/>
      <c r="J68" s="123"/>
      <c r="K68" s="123"/>
      <c r="L68" s="123"/>
    </row>
    <row r="69" spans="1:45" x14ac:dyDescent="0.2">
      <c r="A69" s="434"/>
      <c r="B69" s="435" t="s">
        <v>176</v>
      </c>
      <c r="C69" s="435"/>
      <c r="D69" s="435"/>
      <c r="E69" s="129"/>
      <c r="F69" s="261">
        <v>196</v>
      </c>
      <c r="G69" s="262"/>
      <c r="H69" s="263">
        <v>69</v>
      </c>
      <c r="I69" s="255"/>
      <c r="J69" s="123"/>
      <c r="K69" s="123"/>
      <c r="L69" s="123"/>
    </row>
    <row r="70" spans="1:45" x14ac:dyDescent="0.2">
      <c r="A70" s="434"/>
      <c r="B70" s="435" t="s">
        <v>160</v>
      </c>
      <c r="C70" s="435"/>
      <c r="D70" s="435"/>
      <c r="E70" s="129"/>
      <c r="F70" s="261">
        <v>443</v>
      </c>
      <c r="G70" s="262"/>
      <c r="H70" s="263">
        <v>155</v>
      </c>
      <c r="I70" s="123"/>
      <c r="J70" s="123"/>
      <c r="K70" s="123"/>
      <c r="L70" s="123"/>
    </row>
    <row r="71" spans="1:45" s="123" customFormat="1" ht="6" customHeight="1" thickBot="1" x14ac:dyDescent="0.25">
      <c r="A71" s="264"/>
      <c r="B71" s="129"/>
      <c r="C71" s="129"/>
      <c r="D71" s="129"/>
      <c r="E71" s="129"/>
      <c r="F71" s="129"/>
      <c r="G71" s="129"/>
      <c r="H71" s="129"/>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row>
    <row r="72" spans="1:45" s="120" customFormat="1" ht="19.5" x14ac:dyDescent="0.35">
      <c r="A72" s="122" t="s">
        <v>139</v>
      </c>
      <c r="B72" s="122"/>
      <c r="C72" s="122"/>
      <c r="D72" s="122"/>
      <c r="E72" s="122"/>
      <c r="F72" s="122"/>
      <c r="G72" s="122"/>
      <c r="H72" s="122"/>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row>
    <row r="73" spans="1:45" s="120" customFormat="1" ht="25.5" customHeight="1" x14ac:dyDescent="0.25">
      <c r="A73" s="440" t="s">
        <v>140</v>
      </c>
      <c r="B73" s="441"/>
      <c r="C73" s="441"/>
      <c r="D73" s="441"/>
      <c r="E73" s="441"/>
      <c r="F73" s="441"/>
      <c r="G73" s="441"/>
      <c r="H73" s="44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row>
    <row r="74" spans="1:45" s="123" customFormat="1" x14ac:dyDescent="0.2">
      <c r="A74" s="129"/>
      <c r="B74" s="129"/>
      <c r="C74" s="129"/>
      <c r="D74" s="129"/>
      <c r="E74" s="129"/>
      <c r="F74" s="129"/>
      <c r="G74" s="129"/>
      <c r="H74" s="129"/>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row>
    <row r="75" spans="1:45" s="123" customFormat="1" x14ac:dyDescent="0.2">
      <c r="A75" s="129"/>
      <c r="B75" s="129"/>
      <c r="C75" s="129"/>
      <c r="D75" s="129"/>
      <c r="E75" s="129"/>
      <c r="F75" s="129"/>
      <c r="G75" s="129"/>
      <c r="H75" s="129"/>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row>
    <row r="76" spans="1:45" s="123" customFormat="1" x14ac:dyDescent="0.2">
      <c r="A76" s="129"/>
      <c r="B76" s="129"/>
      <c r="C76" s="129"/>
      <c r="D76" s="129"/>
      <c r="E76" s="129"/>
      <c r="F76" s="129"/>
      <c r="G76" s="129"/>
      <c r="H76" s="129"/>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row>
    <row r="77" spans="1:45" s="123" customFormat="1" x14ac:dyDescent="0.2">
      <c r="A77" s="129"/>
      <c r="B77" s="129"/>
      <c r="C77" s="129"/>
      <c r="D77" s="129"/>
      <c r="E77" s="129"/>
      <c r="F77" s="129"/>
      <c r="G77" s="129"/>
      <c r="H77" s="129"/>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row>
    <row r="78" spans="1:45" s="123" customFormat="1" x14ac:dyDescent="0.2">
      <c r="A78" s="129"/>
      <c r="B78" s="129"/>
      <c r="C78" s="129"/>
      <c r="D78" s="129"/>
      <c r="E78" s="129"/>
      <c r="F78" s="129"/>
      <c r="G78" s="129"/>
      <c r="H78" s="129"/>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row>
    <row r="79" spans="1:45" s="123" customFormat="1" x14ac:dyDescent="0.2">
      <c r="A79" s="129"/>
      <c r="B79" s="129"/>
      <c r="C79" s="129"/>
      <c r="D79" s="129"/>
      <c r="E79" s="129"/>
      <c r="F79" s="129"/>
      <c r="G79" s="129"/>
      <c r="H79" s="129"/>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row>
    <row r="80" spans="1:45" s="123" customFormat="1" x14ac:dyDescent="0.2">
      <c r="A80" s="129"/>
      <c r="B80" s="129"/>
      <c r="C80" s="129"/>
      <c r="D80" s="129"/>
      <c r="E80" s="129"/>
      <c r="F80" s="129"/>
      <c r="G80" s="129"/>
      <c r="H80" s="129"/>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row>
    <row r="81" spans="1:45" s="123" customFormat="1" x14ac:dyDescent="0.2">
      <c r="A81" s="129"/>
      <c r="B81" s="129"/>
      <c r="C81" s="129"/>
      <c r="D81" s="129"/>
      <c r="E81" s="129"/>
      <c r="F81" s="129"/>
      <c r="G81" s="129"/>
      <c r="H81" s="129"/>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row>
    <row r="82" spans="1:45" s="123" customFormat="1" x14ac:dyDescent="0.2">
      <c r="A82" s="129"/>
      <c r="B82" s="129"/>
      <c r="C82" s="129"/>
      <c r="D82" s="129"/>
      <c r="E82" s="129"/>
      <c r="F82" s="129"/>
      <c r="G82" s="129"/>
      <c r="H82" s="129"/>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row>
    <row r="83" spans="1:45" s="123" customFormat="1" x14ac:dyDescent="0.2">
      <c r="A83" s="129"/>
      <c r="B83" s="129"/>
      <c r="C83" s="129"/>
      <c r="D83" s="129"/>
      <c r="E83" s="129"/>
      <c r="F83" s="129"/>
      <c r="G83" s="129"/>
      <c r="H83" s="129"/>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row>
    <row r="84" spans="1:45" s="123" customFormat="1" x14ac:dyDescent="0.2">
      <c r="A84" s="129"/>
      <c r="B84" s="129"/>
      <c r="C84" s="129"/>
      <c r="D84" s="129"/>
      <c r="E84" s="129"/>
      <c r="F84" s="129"/>
      <c r="G84" s="129"/>
      <c r="H84" s="129"/>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row>
    <row r="85" spans="1:45" s="123" customFormat="1" x14ac:dyDescent="0.2">
      <c r="A85" s="129"/>
      <c r="B85" s="129"/>
      <c r="C85" s="129"/>
      <c r="D85" s="129"/>
      <c r="E85" s="129"/>
      <c r="F85" s="129"/>
      <c r="G85" s="129"/>
      <c r="H85" s="129"/>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row>
    <row r="86" spans="1:45" s="123" customFormat="1" x14ac:dyDescent="0.2">
      <c r="A86" s="129"/>
      <c r="B86" s="129"/>
      <c r="C86" s="129"/>
      <c r="D86" s="129"/>
      <c r="E86" s="129"/>
      <c r="F86" s="129"/>
      <c r="G86" s="129"/>
      <c r="H86" s="129"/>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row>
    <row r="87" spans="1:45" s="123" customFormat="1" x14ac:dyDescent="0.2">
      <c r="A87" s="129"/>
      <c r="B87" s="129"/>
      <c r="C87" s="129"/>
      <c r="D87" s="129"/>
      <c r="E87" s="129"/>
      <c r="F87" s="129"/>
      <c r="G87" s="129"/>
      <c r="H87" s="129"/>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row>
    <row r="88" spans="1:45" s="123" customFormat="1" x14ac:dyDescent="0.2">
      <c r="A88" s="129"/>
      <c r="B88" s="129"/>
      <c r="C88" s="129"/>
      <c r="D88" s="129"/>
      <c r="E88" s="129"/>
      <c r="F88" s="129"/>
      <c r="G88" s="129"/>
      <c r="H88" s="129"/>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row>
    <row r="89" spans="1:45" s="123" customFormat="1" x14ac:dyDescent="0.2">
      <c r="A89" s="129"/>
      <c r="B89" s="129"/>
      <c r="C89" s="129"/>
      <c r="D89" s="129"/>
      <c r="E89" s="129"/>
      <c r="F89" s="129"/>
      <c r="G89" s="129"/>
      <c r="H89" s="129"/>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row>
    <row r="90" spans="1:45" s="123" customFormat="1" x14ac:dyDescent="0.2">
      <c r="A90" s="129"/>
      <c r="B90" s="129"/>
      <c r="C90" s="129"/>
      <c r="D90" s="129"/>
      <c r="E90" s="129"/>
      <c r="F90" s="129"/>
      <c r="G90" s="129"/>
      <c r="H90" s="129"/>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row>
    <row r="91" spans="1:45" s="123" customFormat="1" x14ac:dyDescent="0.2">
      <c r="A91" s="129"/>
      <c r="B91" s="129"/>
      <c r="C91" s="129"/>
      <c r="D91" s="129"/>
      <c r="E91" s="129"/>
      <c r="F91" s="129"/>
      <c r="G91" s="129"/>
      <c r="H91" s="129"/>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row>
    <row r="92" spans="1:45" s="123" customFormat="1" x14ac:dyDescent="0.2">
      <c r="A92" s="129"/>
      <c r="B92" s="129"/>
      <c r="C92" s="129"/>
      <c r="D92" s="129"/>
      <c r="E92" s="129"/>
      <c r="F92" s="129"/>
      <c r="G92" s="129"/>
      <c r="H92" s="129"/>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row>
    <row r="93" spans="1:45" s="123" customFormat="1" x14ac:dyDescent="0.2">
      <c r="A93" s="129"/>
      <c r="B93" s="129"/>
      <c r="C93" s="129"/>
      <c r="D93" s="129"/>
      <c r="E93" s="129"/>
      <c r="F93" s="129"/>
      <c r="G93" s="129"/>
      <c r="H93" s="129"/>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row>
    <row r="94" spans="1:45" s="123" customFormat="1" x14ac:dyDescent="0.2">
      <c r="A94" s="129"/>
      <c r="B94" s="129"/>
      <c r="C94" s="129"/>
      <c r="D94" s="129"/>
      <c r="E94" s="129"/>
      <c r="F94" s="129"/>
      <c r="G94" s="129"/>
      <c r="H94" s="129"/>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row>
    <row r="95" spans="1:45" s="123" customFormat="1" x14ac:dyDescent="0.2">
      <c r="A95" s="129"/>
      <c r="B95" s="129"/>
      <c r="C95" s="129"/>
      <c r="D95" s="129"/>
      <c r="E95" s="129"/>
      <c r="F95" s="129"/>
      <c r="G95" s="129"/>
      <c r="H95" s="129"/>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row>
    <row r="96" spans="1:45" s="123" customFormat="1" x14ac:dyDescent="0.2">
      <c r="A96" s="129"/>
      <c r="B96" s="129"/>
      <c r="C96" s="129"/>
      <c r="D96" s="129"/>
      <c r="E96" s="129"/>
      <c r="F96" s="129"/>
      <c r="G96" s="129"/>
      <c r="H96" s="129"/>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row>
    <row r="97" spans="1:45" s="123" customFormat="1" x14ac:dyDescent="0.2">
      <c r="A97" s="129"/>
      <c r="B97" s="129"/>
      <c r="C97" s="129"/>
      <c r="D97" s="129"/>
      <c r="E97" s="129"/>
      <c r="F97" s="129"/>
      <c r="G97" s="129"/>
      <c r="H97" s="129"/>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row>
    <row r="98" spans="1:45" s="123" customFormat="1" x14ac:dyDescent="0.2">
      <c r="A98" s="129"/>
      <c r="B98" s="129"/>
      <c r="C98" s="129"/>
      <c r="D98" s="129"/>
      <c r="E98" s="129"/>
      <c r="F98" s="129"/>
      <c r="G98" s="129"/>
      <c r="H98" s="129"/>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row>
    <row r="99" spans="1:45" s="123" customFormat="1" x14ac:dyDescent="0.2">
      <c r="A99" s="129"/>
      <c r="B99" s="129"/>
      <c r="C99" s="129"/>
      <c r="D99" s="129"/>
      <c r="E99" s="129"/>
      <c r="F99" s="129"/>
      <c r="G99" s="129"/>
      <c r="H99" s="129"/>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row>
    <row r="100" spans="1:45" s="123" customFormat="1" x14ac:dyDescent="0.2">
      <c r="A100" s="129"/>
      <c r="B100" s="129"/>
      <c r="C100" s="129"/>
      <c r="D100" s="129"/>
      <c r="E100" s="129"/>
      <c r="F100" s="129"/>
      <c r="G100" s="129"/>
      <c r="H100" s="129"/>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row>
    <row r="101" spans="1:45" s="123" customFormat="1" x14ac:dyDescent="0.2">
      <c r="A101" s="129"/>
      <c r="B101" s="129"/>
      <c r="C101" s="129"/>
      <c r="D101" s="129"/>
      <c r="E101" s="129"/>
      <c r="F101" s="129"/>
      <c r="G101" s="129"/>
      <c r="H101" s="129"/>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row>
    <row r="102" spans="1:45" s="123" customFormat="1" x14ac:dyDescent="0.2">
      <c r="A102" s="129"/>
      <c r="B102" s="129"/>
      <c r="C102" s="129"/>
      <c r="D102" s="129"/>
      <c r="E102" s="129"/>
      <c r="F102" s="129"/>
      <c r="G102" s="129"/>
      <c r="H102" s="129"/>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row>
    <row r="103" spans="1:45" s="123" customFormat="1" x14ac:dyDescent="0.2">
      <c r="A103" s="129"/>
      <c r="B103" s="129"/>
      <c r="C103" s="129"/>
      <c r="D103" s="129"/>
      <c r="E103" s="129"/>
      <c r="F103" s="129"/>
      <c r="G103" s="129"/>
      <c r="H103" s="129"/>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row>
    <row r="104" spans="1:45" s="123" customFormat="1" x14ac:dyDescent="0.2">
      <c r="A104" s="129"/>
      <c r="B104" s="129"/>
      <c r="C104" s="129"/>
      <c r="D104" s="129"/>
      <c r="E104" s="129"/>
      <c r="F104" s="129"/>
      <c r="G104" s="129"/>
      <c r="H104" s="129"/>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row>
    <row r="105" spans="1:45" s="123" customFormat="1" x14ac:dyDescent="0.2">
      <c r="A105" s="129"/>
      <c r="B105" s="129"/>
      <c r="C105" s="129"/>
      <c r="D105" s="129"/>
      <c r="E105" s="129"/>
      <c r="F105" s="129"/>
      <c r="G105" s="129"/>
      <c r="H105" s="129"/>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row>
    <row r="106" spans="1:45" s="123" customFormat="1" x14ac:dyDescent="0.2">
      <c r="A106" s="129"/>
      <c r="B106" s="129"/>
      <c r="C106" s="129"/>
      <c r="D106" s="129"/>
      <c r="E106" s="129"/>
      <c r="F106" s="129"/>
      <c r="G106" s="129"/>
      <c r="H106" s="129"/>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row>
    <row r="107" spans="1:45" s="123" customFormat="1" x14ac:dyDescent="0.2">
      <c r="A107" s="129"/>
      <c r="B107" s="129"/>
      <c r="C107" s="129"/>
      <c r="D107" s="129"/>
      <c r="E107" s="129"/>
      <c r="F107" s="129"/>
      <c r="G107" s="129"/>
      <c r="H107" s="129"/>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row>
    <row r="108" spans="1:45" s="123" customFormat="1" x14ac:dyDescent="0.2">
      <c r="A108" s="129"/>
      <c r="B108" s="129"/>
      <c r="C108" s="129"/>
      <c r="D108" s="129"/>
      <c r="E108" s="129"/>
      <c r="F108" s="129"/>
      <c r="G108" s="129"/>
      <c r="H108" s="129"/>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row>
    <row r="109" spans="1:45" s="123" customFormat="1" x14ac:dyDescent="0.2">
      <c r="A109" s="129"/>
      <c r="B109" s="129"/>
      <c r="C109" s="129"/>
      <c r="D109" s="129"/>
      <c r="E109" s="129"/>
      <c r="F109" s="129"/>
      <c r="G109" s="129"/>
      <c r="H109" s="129"/>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row>
    <row r="110" spans="1:45" s="123" customFormat="1" x14ac:dyDescent="0.2">
      <c r="A110" s="129"/>
      <c r="B110" s="129"/>
      <c r="C110" s="129"/>
      <c r="D110" s="129"/>
      <c r="E110" s="129"/>
      <c r="F110" s="129"/>
      <c r="G110" s="129"/>
      <c r="H110" s="129"/>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row>
    <row r="111" spans="1:45" s="123" customFormat="1" x14ac:dyDescent="0.2">
      <c r="A111" s="129"/>
      <c r="B111" s="129"/>
      <c r="C111" s="129"/>
      <c r="D111" s="129"/>
      <c r="E111" s="129"/>
      <c r="F111" s="129"/>
      <c r="G111" s="129"/>
      <c r="H111" s="129"/>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row>
    <row r="112" spans="1:45" s="123" customFormat="1" x14ac:dyDescent="0.2">
      <c r="A112" s="129"/>
      <c r="B112" s="129"/>
      <c r="C112" s="129"/>
      <c r="D112" s="129"/>
      <c r="E112" s="129"/>
      <c r="F112" s="129"/>
      <c r="G112" s="129"/>
      <c r="H112" s="129"/>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row>
    <row r="113" spans="1:45" s="123" customFormat="1" x14ac:dyDescent="0.2">
      <c r="A113" s="129"/>
      <c r="B113" s="129"/>
      <c r="C113" s="129"/>
      <c r="D113" s="129"/>
      <c r="E113" s="129"/>
      <c r="F113" s="129"/>
      <c r="G113" s="129"/>
      <c r="H113" s="129"/>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row>
    <row r="114" spans="1:45" s="123" customFormat="1" x14ac:dyDescent="0.2">
      <c r="A114" s="129"/>
      <c r="B114" s="129"/>
      <c r="C114" s="129"/>
      <c r="D114" s="129"/>
      <c r="E114" s="129"/>
      <c r="F114" s="129"/>
      <c r="G114" s="129"/>
      <c r="H114" s="129"/>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row>
    <row r="115" spans="1:45" s="123" customFormat="1" x14ac:dyDescent="0.2">
      <c r="A115" s="129"/>
      <c r="B115" s="129"/>
      <c r="C115" s="129"/>
      <c r="D115" s="129"/>
      <c r="E115" s="129"/>
      <c r="F115" s="129"/>
      <c r="G115" s="129"/>
      <c r="H115" s="129"/>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row>
    <row r="116" spans="1:45" s="123" customFormat="1" x14ac:dyDescent="0.2">
      <c r="A116" s="129"/>
      <c r="B116" s="129"/>
      <c r="C116" s="129"/>
      <c r="D116" s="129"/>
      <c r="E116" s="129"/>
      <c r="F116" s="129"/>
      <c r="G116" s="129"/>
      <c r="H116" s="129"/>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row>
    <row r="117" spans="1:45" s="123" customFormat="1" x14ac:dyDescent="0.2">
      <c r="A117" s="129"/>
      <c r="B117" s="129"/>
      <c r="C117" s="129"/>
      <c r="D117" s="129"/>
      <c r="E117" s="129"/>
      <c r="F117" s="129"/>
      <c r="G117" s="129"/>
      <c r="H117" s="129"/>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row>
    <row r="118" spans="1:45" s="123" customFormat="1" x14ac:dyDescent="0.2">
      <c r="A118" s="129"/>
      <c r="B118" s="129"/>
      <c r="C118" s="129"/>
      <c r="D118" s="129"/>
      <c r="E118" s="129"/>
      <c r="F118" s="129"/>
      <c r="G118" s="129"/>
      <c r="H118" s="129"/>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row>
    <row r="119" spans="1:45" s="123" customFormat="1" x14ac:dyDescent="0.2">
      <c r="A119" s="129"/>
      <c r="B119" s="129"/>
      <c r="C119" s="129"/>
      <c r="D119" s="129"/>
      <c r="E119" s="129"/>
      <c r="F119" s="129"/>
      <c r="G119" s="129"/>
      <c r="H119" s="129"/>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row>
    <row r="120" spans="1:45" s="123" customFormat="1" x14ac:dyDescent="0.2">
      <c r="A120" s="129"/>
      <c r="B120" s="129"/>
      <c r="C120" s="129"/>
      <c r="D120" s="129"/>
      <c r="E120" s="129"/>
      <c r="F120" s="129"/>
      <c r="G120" s="129"/>
      <c r="H120" s="129"/>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row>
    <row r="121" spans="1:45" s="123" customFormat="1" x14ac:dyDescent="0.2">
      <c r="A121" s="129"/>
      <c r="B121" s="129"/>
      <c r="C121" s="129"/>
      <c r="D121" s="129"/>
      <c r="E121" s="129"/>
      <c r="F121" s="129"/>
      <c r="G121" s="129"/>
      <c r="H121" s="129"/>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row>
    <row r="122" spans="1:45" s="123" customFormat="1" x14ac:dyDescent="0.2">
      <c r="A122" s="129"/>
      <c r="B122" s="129"/>
      <c r="C122" s="129"/>
      <c r="D122" s="129"/>
      <c r="E122" s="129"/>
      <c r="F122" s="129"/>
      <c r="G122" s="129"/>
      <c r="H122" s="129"/>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row>
    <row r="123" spans="1:45" s="123" customFormat="1" x14ac:dyDescent="0.2">
      <c r="A123" s="129"/>
      <c r="B123" s="129"/>
      <c r="C123" s="129"/>
      <c r="D123" s="129"/>
      <c r="E123" s="129"/>
      <c r="F123" s="129"/>
      <c r="G123" s="129"/>
      <c r="H123" s="129"/>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row>
    <row r="124" spans="1:45" s="123" customFormat="1" x14ac:dyDescent="0.2">
      <c r="A124" s="129"/>
      <c r="B124" s="129"/>
      <c r="C124" s="129"/>
      <c r="D124" s="129"/>
      <c r="E124" s="129"/>
      <c r="F124" s="129"/>
      <c r="G124" s="129"/>
      <c r="H124" s="129"/>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row>
    <row r="125" spans="1:45" s="123" customFormat="1" x14ac:dyDescent="0.2">
      <c r="A125" s="129"/>
      <c r="B125" s="129"/>
      <c r="C125" s="129"/>
      <c r="D125" s="129"/>
      <c r="E125" s="129"/>
      <c r="F125" s="129"/>
      <c r="G125" s="129"/>
      <c r="H125" s="129"/>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row>
    <row r="126" spans="1:45" s="123" customFormat="1" x14ac:dyDescent="0.2">
      <c r="A126" s="129"/>
      <c r="B126" s="129"/>
      <c r="C126" s="129"/>
      <c r="D126" s="129"/>
      <c r="E126" s="129"/>
      <c r="F126" s="129"/>
      <c r="G126" s="129"/>
      <c r="H126" s="129"/>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row>
    <row r="127" spans="1:45" s="123" customFormat="1" x14ac:dyDescent="0.2">
      <c r="A127" s="129"/>
      <c r="B127" s="129"/>
      <c r="C127" s="129"/>
      <c r="D127" s="129"/>
      <c r="E127" s="129"/>
      <c r="F127" s="129"/>
      <c r="G127" s="129"/>
      <c r="H127" s="129"/>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row>
    <row r="128" spans="1:45" s="123" customFormat="1" x14ac:dyDescent="0.2">
      <c r="A128" s="129"/>
      <c r="B128" s="129"/>
      <c r="C128" s="129"/>
      <c r="D128" s="129"/>
      <c r="E128" s="129"/>
      <c r="F128" s="129"/>
      <c r="G128" s="129"/>
      <c r="H128" s="129"/>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row>
    <row r="129" spans="1:45" s="123" customFormat="1" x14ac:dyDescent="0.2">
      <c r="A129" s="129"/>
      <c r="B129" s="129"/>
      <c r="C129" s="129"/>
      <c r="D129" s="129"/>
      <c r="E129" s="129"/>
      <c r="F129" s="129"/>
      <c r="G129" s="129"/>
      <c r="H129" s="129"/>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row>
    <row r="130" spans="1:45" s="123" customFormat="1" x14ac:dyDescent="0.2">
      <c r="A130" s="129"/>
      <c r="B130" s="129"/>
      <c r="C130" s="129"/>
      <c r="D130" s="129"/>
      <c r="E130" s="129"/>
      <c r="F130" s="129"/>
      <c r="G130" s="129"/>
      <c r="H130" s="129"/>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row>
    <row r="131" spans="1:45" s="123" customFormat="1" x14ac:dyDescent="0.2">
      <c r="A131" s="129"/>
      <c r="B131" s="129"/>
      <c r="C131" s="129"/>
      <c r="D131" s="129"/>
      <c r="E131" s="129"/>
      <c r="F131" s="129"/>
      <c r="G131" s="129"/>
      <c r="H131" s="129"/>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row>
    <row r="132" spans="1:45" s="123" customFormat="1" x14ac:dyDescent="0.2">
      <c r="A132" s="129"/>
      <c r="B132" s="129"/>
      <c r="C132" s="129"/>
      <c r="D132" s="129"/>
      <c r="E132" s="129"/>
      <c r="F132" s="129"/>
      <c r="G132" s="129"/>
      <c r="H132" s="129"/>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row>
    <row r="133" spans="1:45" s="123" customFormat="1" x14ac:dyDescent="0.2">
      <c r="A133" s="129"/>
      <c r="B133" s="129"/>
      <c r="C133" s="129"/>
      <c r="D133" s="129"/>
      <c r="E133" s="129"/>
      <c r="F133" s="129"/>
      <c r="G133" s="129"/>
      <c r="H133" s="129"/>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row>
    <row r="134" spans="1:45" s="123" customFormat="1" x14ac:dyDescent="0.2">
      <c r="A134" s="129"/>
      <c r="B134" s="129"/>
      <c r="C134" s="129"/>
      <c r="D134" s="129"/>
      <c r="E134" s="129"/>
      <c r="F134" s="129"/>
      <c r="G134" s="129"/>
      <c r="H134" s="129"/>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row>
    <row r="135" spans="1:45" s="123" customFormat="1" x14ac:dyDescent="0.2">
      <c r="A135" s="129"/>
      <c r="B135" s="129"/>
      <c r="C135" s="129"/>
      <c r="D135" s="129"/>
      <c r="E135" s="129"/>
      <c r="F135" s="129"/>
      <c r="G135" s="129"/>
      <c r="H135" s="129"/>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row>
    <row r="136" spans="1:45" s="123" customFormat="1" x14ac:dyDescent="0.2">
      <c r="A136" s="129"/>
      <c r="B136" s="129"/>
      <c r="C136" s="129"/>
      <c r="D136" s="129"/>
      <c r="E136" s="129"/>
      <c r="F136" s="129"/>
      <c r="G136" s="129"/>
      <c r="H136" s="129"/>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row>
    <row r="137" spans="1:45" s="123" customFormat="1" x14ac:dyDescent="0.2">
      <c r="A137" s="129"/>
      <c r="B137" s="129"/>
      <c r="C137" s="129"/>
      <c r="D137" s="129"/>
      <c r="E137" s="129"/>
      <c r="F137" s="129"/>
      <c r="G137" s="129"/>
      <c r="H137" s="129"/>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row>
    <row r="138" spans="1:45" s="123" customFormat="1" x14ac:dyDescent="0.2">
      <c r="A138" s="129"/>
      <c r="B138" s="129"/>
      <c r="C138" s="129"/>
      <c r="D138" s="129"/>
      <c r="E138" s="129"/>
      <c r="F138" s="129"/>
      <c r="G138" s="129"/>
      <c r="H138" s="129"/>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row>
    <row r="139" spans="1:45" s="123" customFormat="1" x14ac:dyDescent="0.2">
      <c r="A139" s="129"/>
      <c r="B139" s="129"/>
      <c r="C139" s="129"/>
      <c r="D139" s="129"/>
      <c r="E139" s="129"/>
      <c r="F139" s="129"/>
      <c r="G139" s="129"/>
      <c r="H139" s="129"/>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row>
    <row r="140" spans="1:45" s="123" customFormat="1" x14ac:dyDescent="0.2">
      <c r="A140" s="129"/>
      <c r="B140" s="129"/>
      <c r="C140" s="129"/>
      <c r="D140" s="129"/>
      <c r="E140" s="129"/>
      <c r="F140" s="129"/>
      <c r="G140" s="129"/>
      <c r="H140" s="129"/>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row>
    <row r="141" spans="1:45" s="123" customFormat="1" x14ac:dyDescent="0.2">
      <c r="A141" s="129"/>
      <c r="B141" s="129"/>
      <c r="C141" s="129"/>
      <c r="D141" s="129"/>
      <c r="E141" s="129"/>
      <c r="F141" s="129"/>
      <c r="G141" s="129"/>
      <c r="H141" s="129"/>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row>
    <row r="142" spans="1:45" s="123" customFormat="1" x14ac:dyDescent="0.2">
      <c r="A142" s="129"/>
      <c r="B142" s="129"/>
      <c r="C142" s="129"/>
      <c r="D142" s="129"/>
      <c r="E142" s="129"/>
      <c r="F142" s="129"/>
      <c r="G142" s="129"/>
      <c r="H142" s="129"/>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row>
    <row r="143" spans="1:45" s="123" customFormat="1" x14ac:dyDescent="0.2">
      <c r="A143" s="129"/>
      <c r="B143" s="129"/>
      <c r="C143" s="129"/>
      <c r="D143" s="129"/>
      <c r="E143" s="129"/>
      <c r="F143" s="129"/>
      <c r="G143" s="129"/>
      <c r="H143" s="129"/>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row>
    <row r="144" spans="1:45" s="123" customFormat="1" x14ac:dyDescent="0.2">
      <c r="A144" s="129"/>
      <c r="B144" s="129"/>
      <c r="C144" s="129"/>
      <c r="D144" s="129"/>
      <c r="E144" s="129"/>
      <c r="F144" s="129"/>
      <c r="G144" s="129"/>
      <c r="H144" s="129"/>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row>
    <row r="145" spans="1:45" s="123" customFormat="1" x14ac:dyDescent="0.2">
      <c r="A145" s="129"/>
      <c r="B145" s="129"/>
      <c r="C145" s="129"/>
      <c r="D145" s="129"/>
      <c r="E145" s="129"/>
      <c r="F145" s="129"/>
      <c r="G145" s="129"/>
      <c r="H145" s="129"/>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row>
    <row r="146" spans="1:45" s="123" customFormat="1" x14ac:dyDescent="0.2">
      <c r="A146" s="129"/>
      <c r="B146" s="129"/>
      <c r="C146" s="129"/>
      <c r="D146" s="129"/>
      <c r="E146" s="129"/>
      <c r="F146" s="129"/>
      <c r="G146" s="129"/>
      <c r="H146" s="129"/>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row>
    <row r="147" spans="1:45" s="123" customFormat="1" x14ac:dyDescent="0.2">
      <c r="A147" s="129"/>
      <c r="B147" s="129"/>
      <c r="C147" s="129"/>
      <c r="D147" s="129"/>
      <c r="E147" s="129"/>
      <c r="F147" s="129"/>
      <c r="G147" s="129"/>
      <c r="H147" s="129"/>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row>
    <row r="148" spans="1:45" s="123" customFormat="1" x14ac:dyDescent="0.2">
      <c r="A148" s="129"/>
      <c r="B148" s="129"/>
      <c r="C148" s="129"/>
      <c r="D148" s="129"/>
      <c r="E148" s="129"/>
      <c r="F148" s="129"/>
      <c r="G148" s="129"/>
      <c r="H148" s="129"/>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row>
    <row r="149" spans="1:45" s="123" customFormat="1" x14ac:dyDescent="0.2">
      <c r="A149" s="129"/>
      <c r="B149" s="129"/>
      <c r="C149" s="129"/>
      <c r="D149" s="129"/>
      <c r="E149" s="129"/>
      <c r="F149" s="129"/>
      <c r="G149" s="129"/>
      <c r="H149" s="129"/>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row>
    <row r="150" spans="1:45" s="123" customFormat="1" x14ac:dyDescent="0.2">
      <c r="A150" s="129"/>
      <c r="B150" s="129"/>
      <c r="C150" s="129"/>
      <c r="D150" s="129"/>
      <c r="E150" s="129"/>
      <c r="F150" s="129"/>
      <c r="G150" s="129"/>
      <c r="H150" s="129"/>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row>
    <row r="151" spans="1:45" s="123" customFormat="1" x14ac:dyDescent="0.2">
      <c r="A151" s="129"/>
      <c r="B151" s="129"/>
      <c r="C151" s="129"/>
      <c r="D151" s="129"/>
      <c r="E151" s="129"/>
      <c r="F151" s="129"/>
      <c r="G151" s="129"/>
      <c r="H151" s="129"/>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row>
    <row r="152" spans="1:45" s="123" customFormat="1" x14ac:dyDescent="0.2">
      <c r="A152" s="129"/>
      <c r="B152" s="129"/>
      <c r="C152" s="129"/>
      <c r="D152" s="129"/>
      <c r="E152" s="129"/>
      <c r="F152" s="129"/>
      <c r="G152" s="129"/>
      <c r="H152" s="129"/>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row>
    <row r="153" spans="1:45" s="123" customFormat="1" x14ac:dyDescent="0.2">
      <c r="A153" s="129"/>
      <c r="B153" s="129"/>
      <c r="C153" s="129"/>
      <c r="D153" s="129"/>
      <c r="E153" s="129"/>
      <c r="F153" s="129"/>
      <c r="G153" s="129"/>
      <c r="H153" s="129"/>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row>
    <row r="154" spans="1:45" s="123" customFormat="1" x14ac:dyDescent="0.2">
      <c r="A154" s="129"/>
      <c r="B154" s="129"/>
      <c r="C154" s="129"/>
      <c r="D154" s="129"/>
      <c r="E154" s="129"/>
      <c r="F154" s="129"/>
      <c r="G154" s="129"/>
      <c r="H154" s="129"/>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row>
    <row r="155" spans="1:45" s="123" customFormat="1" x14ac:dyDescent="0.2">
      <c r="A155" s="129"/>
      <c r="B155" s="129"/>
      <c r="C155" s="129"/>
      <c r="D155" s="129"/>
      <c r="E155" s="129"/>
      <c r="F155" s="129"/>
      <c r="G155" s="129"/>
      <c r="H155" s="129"/>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row>
    <row r="156" spans="1:45" s="123" customFormat="1" x14ac:dyDescent="0.2">
      <c r="A156" s="129"/>
      <c r="B156" s="129"/>
      <c r="C156" s="129"/>
      <c r="D156" s="129"/>
      <c r="E156" s="129"/>
      <c r="F156" s="129"/>
      <c r="G156" s="129"/>
      <c r="H156" s="129"/>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row>
    <row r="157" spans="1:45" s="123" customFormat="1" x14ac:dyDescent="0.2">
      <c r="A157" s="129"/>
      <c r="B157" s="129"/>
      <c r="C157" s="129"/>
      <c r="D157" s="129"/>
      <c r="E157" s="129"/>
      <c r="F157" s="129"/>
      <c r="G157" s="129"/>
      <c r="H157" s="129"/>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row>
    <row r="158" spans="1:45" s="123" customFormat="1" x14ac:dyDescent="0.2">
      <c r="A158" s="129"/>
      <c r="B158" s="129"/>
      <c r="C158" s="129"/>
      <c r="D158" s="129"/>
      <c r="E158" s="129"/>
      <c r="F158" s="129"/>
      <c r="G158" s="129"/>
      <c r="H158" s="129"/>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row>
    <row r="159" spans="1:45" s="123" customFormat="1" x14ac:dyDescent="0.2">
      <c r="A159" s="129"/>
      <c r="B159" s="129"/>
      <c r="C159" s="129"/>
      <c r="D159" s="129"/>
      <c r="E159" s="129"/>
      <c r="F159" s="129"/>
      <c r="G159" s="129"/>
      <c r="H159" s="129"/>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row>
    <row r="161" spans="1:45" x14ac:dyDescent="0.2">
      <c r="A161" s="256"/>
      <c r="B161" s="256"/>
      <c r="C161" s="256"/>
      <c r="D161" s="256"/>
      <c r="E161" s="256"/>
      <c r="F161" s="256"/>
      <c r="G161" s="256"/>
      <c r="H161" s="256"/>
      <c r="M161" s="256"/>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c r="AK161" s="256"/>
      <c r="AL161" s="256"/>
      <c r="AM161" s="256"/>
      <c r="AN161" s="256"/>
      <c r="AO161" s="256"/>
      <c r="AP161" s="256"/>
      <c r="AQ161" s="256"/>
      <c r="AR161" s="256"/>
      <c r="AS161" s="256"/>
    </row>
    <row r="162" spans="1:45" x14ac:dyDescent="0.2">
      <c r="A162" s="256"/>
      <c r="B162" s="256"/>
      <c r="C162" s="256"/>
      <c r="D162" s="256"/>
      <c r="E162" s="256"/>
      <c r="F162" s="256"/>
      <c r="G162" s="256"/>
      <c r="H162" s="256"/>
      <c r="M162" s="256"/>
      <c r="N162" s="256"/>
      <c r="O162" s="256"/>
      <c r="P162" s="256"/>
      <c r="Q162" s="256"/>
      <c r="R162" s="256"/>
      <c r="S162" s="256"/>
      <c r="T162" s="256"/>
      <c r="U162" s="256"/>
      <c r="V162" s="256"/>
      <c r="W162" s="256"/>
      <c r="X162" s="256"/>
      <c r="Y162" s="256"/>
      <c r="Z162" s="256"/>
      <c r="AA162" s="256"/>
      <c r="AB162" s="256"/>
      <c r="AC162" s="256"/>
      <c r="AD162" s="256"/>
      <c r="AE162" s="256"/>
      <c r="AF162" s="256"/>
      <c r="AG162" s="256"/>
      <c r="AH162" s="256"/>
      <c r="AI162" s="256"/>
      <c r="AJ162" s="256"/>
      <c r="AK162" s="256"/>
      <c r="AL162" s="256"/>
      <c r="AM162" s="256"/>
      <c r="AN162" s="256"/>
      <c r="AO162" s="256"/>
      <c r="AP162" s="256"/>
      <c r="AQ162" s="256"/>
      <c r="AR162" s="256"/>
      <c r="AS162" s="256"/>
    </row>
    <row r="163" spans="1:45" x14ac:dyDescent="0.2">
      <c r="A163" s="256"/>
      <c r="B163" s="256"/>
      <c r="C163" s="256"/>
      <c r="D163" s="256"/>
      <c r="E163" s="256"/>
      <c r="F163" s="256"/>
      <c r="G163" s="256"/>
      <c r="H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c r="AK163" s="256"/>
      <c r="AL163" s="256"/>
      <c r="AM163" s="256"/>
      <c r="AN163" s="256"/>
      <c r="AO163" s="256"/>
      <c r="AP163" s="256"/>
      <c r="AQ163" s="256"/>
      <c r="AR163" s="256"/>
      <c r="AS163" s="256"/>
    </row>
    <row r="164" spans="1:45" x14ac:dyDescent="0.2">
      <c r="A164" s="256"/>
      <c r="B164" s="256"/>
      <c r="C164" s="256"/>
      <c r="D164" s="256"/>
      <c r="E164" s="256"/>
      <c r="F164" s="256"/>
      <c r="G164" s="256"/>
      <c r="H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row>
    <row r="165" spans="1:45" x14ac:dyDescent="0.2">
      <c r="A165" s="256"/>
      <c r="B165" s="256"/>
      <c r="C165" s="256"/>
      <c r="D165" s="256"/>
      <c r="E165" s="256"/>
      <c r="F165" s="256"/>
      <c r="G165" s="256"/>
      <c r="H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6"/>
      <c r="AN165" s="256"/>
      <c r="AO165" s="256"/>
      <c r="AP165" s="256"/>
      <c r="AQ165" s="256"/>
      <c r="AR165" s="256"/>
      <c r="AS165" s="256"/>
    </row>
    <row r="166" spans="1:45" x14ac:dyDescent="0.2">
      <c r="A166" s="256"/>
      <c r="B166" s="256"/>
      <c r="C166" s="256"/>
      <c r="D166" s="256"/>
      <c r="E166" s="256"/>
      <c r="F166" s="256"/>
      <c r="G166" s="256"/>
      <c r="H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c r="AP166" s="256"/>
      <c r="AQ166" s="256"/>
      <c r="AR166" s="256"/>
      <c r="AS166" s="256"/>
    </row>
    <row r="167" spans="1:45" x14ac:dyDescent="0.2">
      <c r="A167" s="256"/>
      <c r="B167" s="256"/>
      <c r="C167" s="256"/>
      <c r="D167" s="256"/>
      <c r="E167" s="256"/>
      <c r="F167" s="256"/>
      <c r="G167" s="256"/>
      <c r="H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56"/>
      <c r="AP167" s="256"/>
      <c r="AQ167" s="256"/>
      <c r="AR167" s="256"/>
      <c r="AS167" s="256"/>
    </row>
    <row r="168" spans="1:45" x14ac:dyDescent="0.2">
      <c r="A168" s="256"/>
      <c r="B168" s="256"/>
      <c r="C168" s="256"/>
      <c r="D168" s="256"/>
      <c r="E168" s="256"/>
      <c r="F168" s="256"/>
      <c r="G168" s="256"/>
      <c r="H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c r="AJ168" s="256"/>
      <c r="AK168" s="256"/>
      <c r="AL168" s="256"/>
      <c r="AM168" s="256"/>
      <c r="AN168" s="256"/>
      <c r="AO168" s="256"/>
      <c r="AP168" s="256"/>
      <c r="AQ168" s="256"/>
      <c r="AR168" s="256"/>
      <c r="AS168" s="256"/>
    </row>
    <row r="169" spans="1:45" x14ac:dyDescent="0.2">
      <c r="A169" s="256"/>
      <c r="B169" s="256"/>
      <c r="C169" s="256"/>
      <c r="D169" s="256"/>
      <c r="E169" s="256"/>
      <c r="F169" s="256"/>
      <c r="G169" s="256"/>
      <c r="H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c r="AP169" s="256"/>
      <c r="AQ169" s="256"/>
      <c r="AR169" s="256"/>
      <c r="AS169" s="256"/>
    </row>
    <row r="170" spans="1:45" x14ac:dyDescent="0.2">
      <c r="A170" s="256"/>
      <c r="B170" s="256"/>
      <c r="C170" s="256"/>
      <c r="D170" s="256"/>
      <c r="E170" s="256"/>
      <c r="F170" s="256"/>
      <c r="G170" s="256"/>
      <c r="H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6"/>
      <c r="AK170" s="256"/>
      <c r="AL170" s="256"/>
      <c r="AM170" s="256"/>
      <c r="AN170" s="256"/>
      <c r="AO170" s="256"/>
      <c r="AP170" s="256"/>
      <c r="AQ170" s="256"/>
      <c r="AR170" s="256"/>
      <c r="AS170" s="256"/>
    </row>
    <row r="171" spans="1:45" x14ac:dyDescent="0.2">
      <c r="A171" s="256"/>
      <c r="B171" s="256"/>
      <c r="C171" s="256"/>
      <c r="D171" s="256"/>
      <c r="E171" s="256"/>
      <c r="F171" s="256"/>
      <c r="G171" s="256"/>
      <c r="H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c r="AJ171" s="256"/>
      <c r="AK171" s="256"/>
      <c r="AL171" s="256"/>
      <c r="AM171" s="256"/>
      <c r="AN171" s="256"/>
      <c r="AO171" s="256"/>
      <c r="AP171" s="256"/>
      <c r="AQ171" s="256"/>
      <c r="AR171" s="256"/>
      <c r="AS171" s="256"/>
    </row>
    <row r="172" spans="1:45" x14ac:dyDescent="0.2">
      <c r="A172" s="256"/>
      <c r="B172" s="256"/>
      <c r="C172" s="256"/>
      <c r="D172" s="256"/>
      <c r="E172" s="256"/>
      <c r="F172" s="256"/>
      <c r="G172" s="256"/>
      <c r="H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row>
    <row r="173" spans="1:45" x14ac:dyDescent="0.2">
      <c r="A173" s="256"/>
      <c r="B173" s="256"/>
      <c r="C173" s="256"/>
      <c r="D173" s="256"/>
      <c r="E173" s="256"/>
      <c r="F173" s="256"/>
      <c r="G173" s="256"/>
      <c r="H173" s="256"/>
      <c r="M173" s="256"/>
      <c r="N173" s="256"/>
      <c r="O173" s="256"/>
      <c r="P173" s="256"/>
      <c r="Q173" s="256"/>
      <c r="R173" s="256"/>
      <c r="S173" s="256"/>
      <c r="T173" s="256"/>
      <c r="U173" s="256"/>
      <c r="V173" s="256"/>
      <c r="W173" s="256"/>
      <c r="X173" s="256"/>
      <c r="Y173" s="256"/>
      <c r="Z173" s="256"/>
      <c r="AA173" s="256"/>
      <c r="AB173" s="256"/>
      <c r="AC173" s="256"/>
      <c r="AD173" s="256"/>
      <c r="AE173" s="256"/>
      <c r="AF173" s="256"/>
      <c r="AG173" s="256"/>
      <c r="AH173" s="256"/>
      <c r="AI173" s="256"/>
      <c r="AJ173" s="256"/>
      <c r="AK173" s="256"/>
      <c r="AL173" s="256"/>
      <c r="AM173" s="256"/>
      <c r="AN173" s="256"/>
      <c r="AO173" s="256"/>
      <c r="AP173" s="256"/>
      <c r="AQ173" s="256"/>
      <c r="AR173" s="256"/>
      <c r="AS173" s="256"/>
    </row>
    <row r="174" spans="1:45" x14ac:dyDescent="0.2">
      <c r="A174" s="256"/>
      <c r="B174" s="256"/>
      <c r="C174" s="256"/>
      <c r="D174" s="256"/>
      <c r="E174" s="256"/>
      <c r="F174" s="256"/>
      <c r="G174" s="256"/>
      <c r="H174" s="256"/>
      <c r="M174" s="256"/>
      <c r="N174" s="256"/>
      <c r="O174" s="256"/>
      <c r="P174" s="256"/>
      <c r="Q174" s="256"/>
      <c r="R174" s="256"/>
      <c r="S174" s="256"/>
      <c r="T174" s="256"/>
      <c r="U174" s="256"/>
      <c r="V174" s="256"/>
      <c r="W174" s="256"/>
      <c r="X174" s="256"/>
      <c r="Y174" s="256"/>
      <c r="Z174" s="256"/>
      <c r="AA174" s="256"/>
      <c r="AB174" s="256"/>
      <c r="AC174" s="256"/>
      <c r="AD174" s="256"/>
      <c r="AE174" s="256"/>
      <c r="AF174" s="256"/>
      <c r="AG174" s="256"/>
      <c r="AH174" s="256"/>
      <c r="AI174" s="256"/>
      <c r="AJ174" s="256"/>
      <c r="AK174" s="256"/>
      <c r="AL174" s="256"/>
      <c r="AM174" s="256"/>
      <c r="AN174" s="256"/>
      <c r="AO174" s="256"/>
      <c r="AP174" s="256"/>
      <c r="AQ174" s="256"/>
      <c r="AR174" s="256"/>
      <c r="AS174" s="256"/>
    </row>
    <row r="175" spans="1:45" x14ac:dyDescent="0.2">
      <c r="A175" s="256"/>
      <c r="B175" s="256"/>
      <c r="C175" s="256"/>
      <c r="D175" s="256"/>
      <c r="E175" s="256"/>
      <c r="F175" s="256"/>
      <c r="G175" s="256"/>
      <c r="H175" s="256"/>
      <c r="M175" s="256"/>
      <c r="N175" s="256"/>
      <c r="O175" s="256"/>
      <c r="P175" s="256"/>
      <c r="Q175" s="256"/>
      <c r="R175" s="256"/>
      <c r="S175" s="256"/>
      <c r="T175" s="256"/>
      <c r="U175" s="256"/>
      <c r="V175" s="256"/>
      <c r="W175" s="256"/>
      <c r="X175" s="256"/>
      <c r="Y175" s="256"/>
      <c r="Z175" s="256"/>
      <c r="AA175" s="256"/>
      <c r="AB175" s="256"/>
      <c r="AC175" s="256"/>
      <c r="AD175" s="256"/>
      <c r="AE175" s="256"/>
      <c r="AF175" s="256"/>
      <c r="AG175" s="256"/>
      <c r="AH175" s="256"/>
      <c r="AI175" s="256"/>
      <c r="AJ175" s="256"/>
      <c r="AK175" s="256"/>
      <c r="AL175" s="256"/>
      <c r="AM175" s="256"/>
      <c r="AN175" s="256"/>
      <c r="AO175" s="256"/>
      <c r="AP175" s="256"/>
      <c r="AQ175" s="256"/>
      <c r="AR175" s="256"/>
      <c r="AS175" s="256"/>
    </row>
    <row r="176" spans="1:45" x14ac:dyDescent="0.2">
      <c r="A176" s="256"/>
      <c r="B176" s="256"/>
      <c r="C176" s="256"/>
      <c r="D176" s="256"/>
      <c r="E176" s="256"/>
      <c r="F176" s="256"/>
      <c r="G176" s="256"/>
      <c r="H176" s="256"/>
      <c r="M176" s="256"/>
      <c r="N176" s="256"/>
      <c r="O176" s="256"/>
      <c r="P176" s="256"/>
      <c r="Q176" s="256"/>
      <c r="R176" s="256"/>
      <c r="S176" s="256"/>
      <c r="T176" s="256"/>
      <c r="U176" s="256"/>
      <c r="V176" s="256"/>
      <c r="W176" s="256"/>
      <c r="X176" s="256"/>
      <c r="Y176" s="256"/>
      <c r="Z176" s="256"/>
      <c r="AA176" s="256"/>
      <c r="AB176" s="256"/>
      <c r="AC176" s="256"/>
      <c r="AD176" s="256"/>
      <c r="AE176" s="256"/>
      <c r="AF176" s="256"/>
      <c r="AG176" s="256"/>
      <c r="AH176" s="256"/>
      <c r="AI176" s="256"/>
      <c r="AJ176" s="256"/>
      <c r="AK176" s="256"/>
      <c r="AL176" s="256"/>
      <c r="AM176" s="256"/>
      <c r="AN176" s="256"/>
      <c r="AO176" s="256"/>
      <c r="AP176" s="256"/>
      <c r="AQ176" s="256"/>
      <c r="AR176" s="256"/>
      <c r="AS176" s="256"/>
    </row>
    <row r="177" spans="1:45" x14ac:dyDescent="0.2">
      <c r="A177" s="256"/>
      <c r="B177" s="256"/>
      <c r="C177" s="256"/>
      <c r="D177" s="256"/>
      <c r="E177" s="256"/>
      <c r="F177" s="256"/>
      <c r="G177" s="256"/>
      <c r="H177" s="256"/>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6"/>
      <c r="AN177" s="256"/>
      <c r="AO177" s="256"/>
      <c r="AP177" s="256"/>
      <c r="AQ177" s="256"/>
      <c r="AR177" s="256"/>
      <c r="AS177" s="256"/>
    </row>
    <row r="178" spans="1:45" x14ac:dyDescent="0.2">
      <c r="A178" s="256"/>
      <c r="B178" s="256"/>
      <c r="C178" s="256"/>
      <c r="D178" s="256"/>
      <c r="E178" s="256"/>
      <c r="F178" s="256"/>
      <c r="G178" s="256"/>
      <c r="H178" s="256"/>
      <c r="M178" s="256"/>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6"/>
      <c r="AN178" s="256"/>
      <c r="AO178" s="256"/>
      <c r="AP178" s="256"/>
      <c r="AQ178" s="256"/>
      <c r="AR178" s="256"/>
      <c r="AS178" s="256"/>
    </row>
    <row r="179" spans="1:45" x14ac:dyDescent="0.2">
      <c r="A179" s="256"/>
      <c r="B179" s="256"/>
      <c r="C179" s="256"/>
      <c r="D179" s="256"/>
      <c r="E179" s="256"/>
      <c r="F179" s="256"/>
      <c r="G179" s="256"/>
      <c r="H179" s="256"/>
      <c r="M179" s="256"/>
      <c r="N179" s="256"/>
      <c r="O179" s="256"/>
      <c r="P179" s="256"/>
      <c r="Q179" s="256"/>
      <c r="R179" s="256"/>
      <c r="S179" s="256"/>
      <c r="T179" s="256"/>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c r="AP179" s="256"/>
      <c r="AQ179" s="256"/>
      <c r="AR179" s="256"/>
      <c r="AS179" s="256"/>
    </row>
    <row r="180" spans="1:45" x14ac:dyDescent="0.2">
      <c r="A180" s="256"/>
      <c r="B180" s="256"/>
      <c r="C180" s="256"/>
      <c r="D180" s="256"/>
      <c r="E180" s="256"/>
      <c r="F180" s="256"/>
      <c r="G180" s="256"/>
      <c r="H180" s="256"/>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row>
    <row r="181" spans="1:45" x14ac:dyDescent="0.2">
      <c r="A181" s="256"/>
      <c r="B181" s="256"/>
      <c r="C181" s="256"/>
      <c r="D181" s="256"/>
      <c r="E181" s="256"/>
      <c r="F181" s="256"/>
      <c r="G181" s="256"/>
      <c r="H181" s="256"/>
      <c r="M181" s="256"/>
      <c r="N181" s="256"/>
      <c r="O181" s="256"/>
      <c r="P181" s="256"/>
      <c r="Q181" s="256"/>
      <c r="R181" s="256"/>
      <c r="S181" s="256"/>
      <c r="T181" s="256"/>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c r="AP181" s="256"/>
      <c r="AQ181" s="256"/>
      <c r="AR181" s="256"/>
      <c r="AS181" s="256"/>
    </row>
    <row r="182" spans="1:45" x14ac:dyDescent="0.2">
      <c r="A182" s="256"/>
      <c r="B182" s="256"/>
      <c r="C182" s="256"/>
      <c r="D182" s="256"/>
      <c r="E182" s="256"/>
      <c r="F182" s="256"/>
      <c r="G182" s="256"/>
      <c r="H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row>
    <row r="183" spans="1:45" x14ac:dyDescent="0.2">
      <c r="A183" s="256"/>
      <c r="B183" s="256"/>
      <c r="C183" s="256"/>
      <c r="D183" s="256"/>
      <c r="E183" s="256"/>
      <c r="F183" s="256"/>
      <c r="G183" s="256"/>
      <c r="H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c r="AJ183" s="256"/>
      <c r="AK183" s="256"/>
      <c r="AL183" s="256"/>
      <c r="AM183" s="256"/>
      <c r="AN183" s="256"/>
      <c r="AO183" s="256"/>
      <c r="AP183" s="256"/>
      <c r="AQ183" s="256"/>
      <c r="AR183" s="256"/>
      <c r="AS183" s="256"/>
    </row>
    <row r="184" spans="1:45" x14ac:dyDescent="0.2">
      <c r="A184" s="256"/>
      <c r="B184" s="256"/>
      <c r="C184" s="256"/>
      <c r="D184" s="256"/>
      <c r="E184" s="256"/>
      <c r="F184" s="256"/>
      <c r="G184" s="256"/>
      <c r="H184" s="256"/>
      <c r="M184" s="256"/>
      <c r="N184" s="256"/>
      <c r="O184" s="256"/>
      <c r="P184" s="256"/>
      <c r="Q184" s="256"/>
      <c r="R184" s="256"/>
      <c r="S184" s="256"/>
      <c r="T184" s="256"/>
      <c r="U184" s="256"/>
      <c r="V184" s="256"/>
      <c r="W184" s="256"/>
      <c r="X184" s="256"/>
      <c r="Y184" s="256"/>
      <c r="Z184" s="256"/>
      <c r="AA184" s="256"/>
      <c r="AB184" s="256"/>
      <c r="AC184" s="256"/>
      <c r="AD184" s="256"/>
      <c r="AE184" s="256"/>
      <c r="AF184" s="256"/>
      <c r="AG184" s="256"/>
      <c r="AH184" s="256"/>
      <c r="AI184" s="256"/>
      <c r="AJ184" s="256"/>
      <c r="AK184" s="256"/>
      <c r="AL184" s="256"/>
      <c r="AM184" s="256"/>
      <c r="AN184" s="256"/>
      <c r="AO184" s="256"/>
      <c r="AP184" s="256"/>
      <c r="AQ184" s="256"/>
      <c r="AR184" s="256"/>
      <c r="AS184" s="256"/>
    </row>
    <row r="185" spans="1:45" x14ac:dyDescent="0.2">
      <c r="A185" s="256"/>
      <c r="B185" s="256"/>
      <c r="C185" s="256"/>
      <c r="D185" s="256"/>
      <c r="E185" s="256"/>
      <c r="F185" s="256"/>
      <c r="G185" s="256"/>
      <c r="H185" s="256"/>
      <c r="M185" s="256"/>
      <c r="N185" s="256"/>
      <c r="O185" s="256"/>
      <c r="P185" s="256"/>
      <c r="Q185" s="256"/>
      <c r="R185" s="256"/>
      <c r="S185" s="256"/>
      <c r="T185" s="256"/>
      <c r="U185" s="256"/>
      <c r="V185" s="256"/>
      <c r="W185" s="256"/>
      <c r="X185" s="256"/>
      <c r="Y185" s="256"/>
      <c r="Z185" s="256"/>
      <c r="AA185" s="256"/>
      <c r="AB185" s="256"/>
      <c r="AC185" s="256"/>
      <c r="AD185" s="256"/>
      <c r="AE185" s="256"/>
      <c r="AF185" s="256"/>
      <c r="AG185" s="256"/>
      <c r="AH185" s="256"/>
      <c r="AI185" s="256"/>
      <c r="AJ185" s="256"/>
      <c r="AK185" s="256"/>
      <c r="AL185" s="256"/>
      <c r="AM185" s="256"/>
      <c r="AN185" s="256"/>
      <c r="AO185" s="256"/>
      <c r="AP185" s="256"/>
      <c r="AQ185" s="256"/>
      <c r="AR185" s="256"/>
      <c r="AS185" s="256"/>
    </row>
    <row r="186" spans="1:45" x14ac:dyDescent="0.2">
      <c r="A186" s="256"/>
      <c r="B186" s="256"/>
      <c r="C186" s="256"/>
      <c r="D186" s="256"/>
      <c r="E186" s="256"/>
      <c r="F186" s="256"/>
      <c r="G186" s="256"/>
      <c r="H186" s="256"/>
      <c r="M186" s="256"/>
      <c r="N186" s="256"/>
      <c r="O186" s="256"/>
      <c r="P186" s="256"/>
      <c r="Q186" s="256"/>
      <c r="R186" s="256"/>
      <c r="S186" s="256"/>
      <c r="T186" s="256"/>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c r="AP186" s="256"/>
      <c r="AQ186" s="256"/>
      <c r="AR186" s="256"/>
      <c r="AS186" s="256"/>
    </row>
    <row r="187" spans="1:45" x14ac:dyDescent="0.2">
      <c r="A187" s="256"/>
      <c r="B187" s="256"/>
      <c r="C187" s="256"/>
      <c r="D187" s="256"/>
      <c r="E187" s="256"/>
      <c r="F187" s="256"/>
      <c r="G187" s="256"/>
      <c r="H187" s="256"/>
      <c r="M187" s="256"/>
      <c r="N187" s="256"/>
      <c r="O187" s="256"/>
      <c r="P187" s="256"/>
      <c r="Q187" s="256"/>
      <c r="R187" s="256"/>
      <c r="S187" s="256"/>
      <c r="T187" s="256"/>
      <c r="U187" s="256"/>
      <c r="V187" s="256"/>
      <c r="W187" s="256"/>
      <c r="X187" s="256"/>
      <c r="Y187" s="256"/>
      <c r="Z187" s="256"/>
      <c r="AA187" s="256"/>
      <c r="AB187" s="256"/>
      <c r="AC187" s="256"/>
      <c r="AD187" s="256"/>
      <c r="AE187" s="256"/>
      <c r="AF187" s="256"/>
      <c r="AG187" s="256"/>
      <c r="AH187" s="256"/>
      <c r="AI187" s="256"/>
      <c r="AJ187" s="256"/>
      <c r="AK187" s="256"/>
      <c r="AL187" s="256"/>
      <c r="AM187" s="256"/>
      <c r="AN187" s="256"/>
      <c r="AO187" s="256"/>
      <c r="AP187" s="256"/>
      <c r="AQ187" s="256"/>
      <c r="AR187" s="256"/>
      <c r="AS187" s="256"/>
    </row>
    <row r="188" spans="1:45" x14ac:dyDescent="0.2">
      <c r="A188" s="256"/>
      <c r="B188" s="256"/>
      <c r="C188" s="256"/>
      <c r="D188" s="256"/>
      <c r="E188" s="256"/>
      <c r="F188" s="256"/>
      <c r="G188" s="256"/>
      <c r="H188" s="256"/>
      <c r="M188" s="256"/>
      <c r="N188" s="256"/>
      <c r="O188" s="256"/>
      <c r="P188" s="256"/>
      <c r="Q188" s="256"/>
      <c r="R188" s="256"/>
      <c r="S188" s="256"/>
      <c r="T188" s="256"/>
      <c r="U188" s="256"/>
      <c r="V188" s="256"/>
      <c r="W188" s="256"/>
      <c r="X188" s="256"/>
      <c r="Y188" s="256"/>
      <c r="Z188" s="256"/>
      <c r="AA188" s="256"/>
      <c r="AB188" s="256"/>
      <c r="AC188" s="256"/>
      <c r="AD188" s="256"/>
      <c r="AE188" s="256"/>
      <c r="AF188" s="256"/>
      <c r="AG188" s="256"/>
      <c r="AH188" s="256"/>
      <c r="AI188" s="256"/>
      <c r="AJ188" s="256"/>
      <c r="AK188" s="256"/>
      <c r="AL188" s="256"/>
      <c r="AM188" s="256"/>
      <c r="AN188" s="256"/>
      <c r="AO188" s="256"/>
      <c r="AP188" s="256"/>
      <c r="AQ188" s="256"/>
      <c r="AR188" s="256"/>
      <c r="AS188" s="256"/>
    </row>
    <row r="189" spans="1:45" x14ac:dyDescent="0.2">
      <c r="A189" s="256"/>
      <c r="B189" s="256"/>
      <c r="C189" s="256"/>
      <c r="D189" s="256"/>
      <c r="E189" s="256"/>
      <c r="F189" s="256"/>
      <c r="G189" s="256"/>
      <c r="H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c r="AP189" s="256"/>
      <c r="AQ189" s="256"/>
      <c r="AR189" s="256"/>
      <c r="AS189" s="256"/>
    </row>
    <row r="190" spans="1:45" x14ac:dyDescent="0.2">
      <c r="A190" s="256"/>
      <c r="B190" s="256"/>
      <c r="C190" s="256"/>
      <c r="D190" s="256"/>
      <c r="E190" s="256"/>
      <c r="F190" s="256"/>
      <c r="G190" s="256"/>
      <c r="H190" s="256"/>
      <c r="M190" s="256"/>
      <c r="N190" s="256"/>
      <c r="O190" s="256"/>
      <c r="P190" s="256"/>
      <c r="Q190" s="256"/>
      <c r="R190" s="256"/>
      <c r="S190" s="256"/>
      <c r="T190" s="256"/>
      <c r="U190" s="256"/>
      <c r="V190" s="256"/>
      <c r="W190" s="256"/>
      <c r="X190" s="256"/>
      <c r="Y190" s="256"/>
      <c r="Z190" s="256"/>
      <c r="AA190" s="256"/>
      <c r="AB190" s="256"/>
      <c r="AC190" s="256"/>
      <c r="AD190" s="256"/>
      <c r="AE190" s="256"/>
      <c r="AF190" s="256"/>
      <c r="AG190" s="256"/>
      <c r="AH190" s="256"/>
      <c r="AI190" s="256"/>
      <c r="AJ190" s="256"/>
      <c r="AK190" s="256"/>
      <c r="AL190" s="256"/>
      <c r="AM190" s="256"/>
      <c r="AN190" s="256"/>
      <c r="AO190" s="256"/>
      <c r="AP190" s="256"/>
      <c r="AQ190" s="256"/>
      <c r="AR190" s="256"/>
      <c r="AS190" s="256"/>
    </row>
    <row r="191" spans="1:45" x14ac:dyDescent="0.2">
      <c r="A191" s="256"/>
      <c r="B191" s="256"/>
      <c r="C191" s="256"/>
      <c r="D191" s="256"/>
      <c r="E191" s="256"/>
      <c r="F191" s="256"/>
      <c r="G191" s="256"/>
      <c r="H191" s="256"/>
      <c r="M191" s="256"/>
      <c r="N191" s="256"/>
      <c r="O191" s="256"/>
      <c r="P191" s="256"/>
      <c r="Q191" s="256"/>
      <c r="R191" s="256"/>
      <c r="S191" s="256"/>
      <c r="T191" s="256"/>
      <c r="U191" s="256"/>
      <c r="V191" s="256"/>
      <c r="W191" s="256"/>
      <c r="X191" s="256"/>
      <c r="Y191" s="256"/>
      <c r="Z191" s="256"/>
      <c r="AA191" s="256"/>
      <c r="AB191" s="256"/>
      <c r="AC191" s="256"/>
      <c r="AD191" s="256"/>
      <c r="AE191" s="256"/>
      <c r="AF191" s="256"/>
      <c r="AG191" s="256"/>
      <c r="AH191" s="256"/>
      <c r="AI191" s="256"/>
      <c r="AJ191" s="256"/>
      <c r="AK191" s="256"/>
      <c r="AL191" s="256"/>
      <c r="AM191" s="256"/>
      <c r="AN191" s="256"/>
      <c r="AO191" s="256"/>
      <c r="AP191" s="256"/>
      <c r="AQ191" s="256"/>
      <c r="AR191" s="256"/>
      <c r="AS191" s="256"/>
    </row>
    <row r="192" spans="1:45" x14ac:dyDescent="0.2">
      <c r="A192" s="256"/>
      <c r="B192" s="256"/>
      <c r="C192" s="256"/>
      <c r="D192" s="256"/>
      <c r="E192" s="256"/>
      <c r="F192" s="256"/>
      <c r="G192" s="256"/>
      <c r="H192" s="256"/>
      <c r="M192" s="256"/>
      <c r="N192" s="256"/>
      <c r="O192" s="256"/>
      <c r="P192" s="256"/>
      <c r="Q192" s="256"/>
      <c r="R192" s="256"/>
      <c r="S192" s="256"/>
      <c r="T192" s="256"/>
      <c r="U192" s="256"/>
      <c r="V192" s="256"/>
      <c r="W192" s="256"/>
      <c r="X192" s="256"/>
      <c r="Y192" s="256"/>
      <c r="Z192" s="256"/>
      <c r="AA192" s="256"/>
      <c r="AB192" s="256"/>
      <c r="AC192" s="256"/>
      <c r="AD192" s="256"/>
      <c r="AE192" s="256"/>
      <c r="AF192" s="256"/>
      <c r="AG192" s="256"/>
      <c r="AH192" s="256"/>
      <c r="AI192" s="256"/>
      <c r="AJ192" s="256"/>
      <c r="AK192" s="256"/>
      <c r="AL192" s="256"/>
      <c r="AM192" s="256"/>
      <c r="AN192" s="256"/>
      <c r="AO192" s="256"/>
      <c r="AP192" s="256"/>
      <c r="AQ192" s="256"/>
      <c r="AR192" s="256"/>
      <c r="AS192" s="256"/>
    </row>
    <row r="193" spans="1:45" x14ac:dyDescent="0.2">
      <c r="A193" s="256"/>
      <c r="B193" s="256"/>
      <c r="C193" s="256"/>
      <c r="D193" s="256"/>
      <c r="E193" s="256"/>
      <c r="F193" s="256"/>
      <c r="G193" s="256"/>
      <c r="H193" s="256"/>
      <c r="M193" s="256"/>
      <c r="N193" s="256"/>
      <c r="O193" s="256"/>
      <c r="P193" s="256"/>
      <c r="Q193" s="256"/>
      <c r="R193" s="256"/>
      <c r="S193" s="256"/>
      <c r="T193" s="256"/>
      <c r="U193" s="256"/>
      <c r="V193" s="256"/>
      <c r="W193" s="256"/>
      <c r="X193" s="256"/>
      <c r="Y193" s="256"/>
      <c r="Z193" s="256"/>
      <c r="AA193" s="256"/>
      <c r="AB193" s="256"/>
      <c r="AC193" s="256"/>
      <c r="AD193" s="256"/>
      <c r="AE193" s="256"/>
      <c r="AF193" s="256"/>
      <c r="AG193" s="256"/>
      <c r="AH193" s="256"/>
      <c r="AI193" s="256"/>
      <c r="AJ193" s="256"/>
      <c r="AK193" s="256"/>
      <c r="AL193" s="256"/>
      <c r="AM193" s="256"/>
      <c r="AN193" s="256"/>
      <c r="AO193" s="256"/>
      <c r="AP193" s="256"/>
      <c r="AQ193" s="256"/>
      <c r="AR193" s="256"/>
      <c r="AS193" s="256"/>
    </row>
    <row r="194" spans="1:45" x14ac:dyDescent="0.2">
      <c r="A194" s="256"/>
      <c r="B194" s="256"/>
      <c r="C194" s="256"/>
      <c r="D194" s="256"/>
      <c r="E194" s="256"/>
      <c r="F194" s="256"/>
      <c r="G194" s="256"/>
      <c r="H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c r="AP194" s="256"/>
      <c r="AQ194" s="256"/>
      <c r="AR194" s="256"/>
      <c r="AS194" s="256"/>
    </row>
    <row r="195" spans="1:45" x14ac:dyDescent="0.2">
      <c r="A195" s="256"/>
      <c r="B195" s="256"/>
      <c r="C195" s="256"/>
      <c r="D195" s="256"/>
      <c r="E195" s="256"/>
      <c r="F195" s="256"/>
      <c r="G195" s="256"/>
      <c r="H195" s="256"/>
      <c r="M195" s="256"/>
      <c r="N195" s="256"/>
      <c r="O195" s="256"/>
      <c r="P195" s="256"/>
      <c r="Q195" s="256"/>
      <c r="R195" s="256"/>
      <c r="S195" s="256"/>
      <c r="T195" s="256"/>
      <c r="U195" s="256"/>
      <c r="V195" s="256"/>
      <c r="W195" s="256"/>
      <c r="X195" s="256"/>
      <c r="Y195" s="256"/>
      <c r="Z195" s="256"/>
      <c r="AA195" s="256"/>
      <c r="AB195" s="256"/>
      <c r="AC195" s="256"/>
      <c r="AD195" s="256"/>
      <c r="AE195" s="256"/>
      <c r="AF195" s="256"/>
      <c r="AG195" s="256"/>
      <c r="AH195" s="256"/>
      <c r="AI195" s="256"/>
      <c r="AJ195" s="256"/>
      <c r="AK195" s="256"/>
      <c r="AL195" s="256"/>
      <c r="AM195" s="256"/>
      <c r="AN195" s="256"/>
      <c r="AO195" s="256"/>
      <c r="AP195" s="256"/>
      <c r="AQ195" s="256"/>
      <c r="AR195" s="256"/>
      <c r="AS195" s="256"/>
    </row>
    <row r="196" spans="1:45" x14ac:dyDescent="0.2">
      <c r="A196" s="256"/>
      <c r="B196" s="256"/>
      <c r="C196" s="256"/>
      <c r="D196" s="256"/>
      <c r="E196" s="256"/>
      <c r="F196" s="256"/>
      <c r="G196" s="256"/>
      <c r="H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6"/>
      <c r="AJ196" s="256"/>
      <c r="AK196" s="256"/>
      <c r="AL196" s="256"/>
      <c r="AM196" s="256"/>
      <c r="AN196" s="256"/>
      <c r="AO196" s="256"/>
      <c r="AP196" s="256"/>
      <c r="AQ196" s="256"/>
      <c r="AR196" s="256"/>
      <c r="AS196" s="256"/>
    </row>
    <row r="197" spans="1:45" x14ac:dyDescent="0.2">
      <c r="A197" s="256"/>
      <c r="B197" s="256"/>
      <c r="C197" s="256"/>
      <c r="D197" s="256"/>
      <c r="E197" s="256"/>
      <c r="F197" s="256"/>
      <c r="G197" s="256"/>
      <c r="H197" s="256"/>
      <c r="M197" s="256"/>
      <c r="N197" s="256"/>
      <c r="O197" s="256"/>
      <c r="P197" s="256"/>
      <c r="Q197" s="256"/>
      <c r="R197" s="256"/>
      <c r="S197" s="256"/>
      <c r="T197" s="256"/>
      <c r="U197" s="256"/>
      <c r="V197" s="256"/>
      <c r="W197" s="256"/>
      <c r="X197" s="256"/>
      <c r="Y197" s="256"/>
      <c r="Z197" s="256"/>
      <c r="AA197" s="256"/>
      <c r="AB197" s="256"/>
      <c r="AC197" s="256"/>
      <c r="AD197" s="256"/>
      <c r="AE197" s="256"/>
      <c r="AF197" s="256"/>
      <c r="AG197" s="256"/>
      <c r="AH197" s="256"/>
      <c r="AI197" s="256"/>
      <c r="AJ197" s="256"/>
      <c r="AK197" s="256"/>
      <c r="AL197" s="256"/>
      <c r="AM197" s="256"/>
      <c r="AN197" s="256"/>
      <c r="AO197" s="256"/>
      <c r="AP197" s="256"/>
      <c r="AQ197" s="256"/>
      <c r="AR197" s="256"/>
      <c r="AS197" s="256"/>
    </row>
    <row r="198" spans="1:45" x14ac:dyDescent="0.2">
      <c r="A198" s="256"/>
      <c r="B198" s="256"/>
      <c r="C198" s="256"/>
      <c r="D198" s="256"/>
      <c r="E198" s="256"/>
      <c r="F198" s="256"/>
      <c r="G198" s="256"/>
      <c r="H198" s="256"/>
      <c r="M198" s="256"/>
      <c r="N198" s="256"/>
      <c r="O198" s="256"/>
      <c r="P198" s="256"/>
      <c r="Q198" s="256"/>
      <c r="R198" s="256"/>
      <c r="S198" s="256"/>
      <c r="T198" s="256"/>
      <c r="U198" s="256"/>
      <c r="V198" s="256"/>
      <c r="W198" s="256"/>
      <c r="X198" s="256"/>
      <c r="Y198" s="256"/>
      <c r="Z198" s="256"/>
      <c r="AA198" s="256"/>
      <c r="AB198" s="256"/>
      <c r="AC198" s="256"/>
      <c r="AD198" s="256"/>
      <c r="AE198" s="256"/>
      <c r="AF198" s="256"/>
      <c r="AG198" s="256"/>
      <c r="AH198" s="256"/>
      <c r="AI198" s="256"/>
      <c r="AJ198" s="256"/>
      <c r="AK198" s="256"/>
      <c r="AL198" s="256"/>
      <c r="AM198" s="256"/>
      <c r="AN198" s="256"/>
      <c r="AO198" s="256"/>
      <c r="AP198" s="256"/>
      <c r="AQ198" s="256"/>
      <c r="AR198" s="256"/>
      <c r="AS198" s="256"/>
    </row>
    <row r="199" spans="1:45" x14ac:dyDescent="0.2">
      <c r="A199" s="256"/>
      <c r="B199" s="256"/>
      <c r="C199" s="256"/>
      <c r="D199" s="256"/>
      <c r="E199" s="256"/>
      <c r="F199" s="256"/>
      <c r="G199" s="256"/>
      <c r="H199" s="256"/>
      <c r="M199" s="256"/>
      <c r="N199" s="256"/>
      <c r="O199" s="256"/>
      <c r="P199" s="256"/>
      <c r="Q199" s="256"/>
      <c r="R199" s="256"/>
      <c r="S199" s="256"/>
      <c r="T199" s="256"/>
      <c r="U199" s="256"/>
      <c r="V199" s="256"/>
      <c r="W199" s="256"/>
      <c r="X199" s="256"/>
      <c r="Y199" s="256"/>
      <c r="Z199" s="256"/>
      <c r="AA199" s="256"/>
      <c r="AB199" s="256"/>
      <c r="AC199" s="256"/>
      <c r="AD199" s="256"/>
      <c r="AE199" s="256"/>
      <c r="AF199" s="256"/>
      <c r="AG199" s="256"/>
      <c r="AH199" s="256"/>
      <c r="AI199" s="256"/>
      <c r="AJ199" s="256"/>
      <c r="AK199" s="256"/>
      <c r="AL199" s="256"/>
      <c r="AM199" s="256"/>
      <c r="AN199" s="256"/>
      <c r="AO199" s="256"/>
      <c r="AP199" s="256"/>
      <c r="AQ199" s="256"/>
      <c r="AR199" s="256"/>
      <c r="AS199" s="256"/>
    </row>
    <row r="200" spans="1:45" x14ac:dyDescent="0.2">
      <c r="A200" s="256"/>
      <c r="B200" s="256"/>
      <c r="C200" s="256"/>
      <c r="D200" s="256"/>
      <c r="E200" s="256"/>
      <c r="F200" s="256"/>
      <c r="G200" s="256"/>
      <c r="H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6"/>
      <c r="AK200" s="256"/>
      <c r="AL200" s="256"/>
      <c r="AM200" s="256"/>
      <c r="AN200" s="256"/>
      <c r="AO200" s="256"/>
      <c r="AP200" s="256"/>
      <c r="AQ200" s="256"/>
      <c r="AR200" s="256"/>
      <c r="AS200" s="256"/>
    </row>
    <row r="201" spans="1:45" x14ac:dyDescent="0.2">
      <c r="A201" s="256"/>
      <c r="B201" s="256"/>
      <c r="C201" s="256"/>
      <c r="D201" s="256"/>
      <c r="E201" s="256"/>
      <c r="F201" s="256"/>
      <c r="G201" s="256"/>
      <c r="H201" s="256"/>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6"/>
      <c r="AJ201" s="256"/>
      <c r="AK201" s="256"/>
      <c r="AL201" s="256"/>
      <c r="AM201" s="256"/>
      <c r="AN201" s="256"/>
      <c r="AO201" s="256"/>
      <c r="AP201" s="256"/>
      <c r="AQ201" s="256"/>
      <c r="AR201" s="256"/>
      <c r="AS201" s="256"/>
    </row>
    <row r="202" spans="1:45" x14ac:dyDescent="0.2">
      <c r="A202" s="256"/>
      <c r="B202" s="256"/>
      <c r="C202" s="256"/>
      <c r="D202" s="256"/>
      <c r="E202" s="256"/>
      <c r="F202" s="256"/>
      <c r="G202" s="256"/>
      <c r="H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6"/>
      <c r="AI202" s="256"/>
      <c r="AJ202" s="256"/>
      <c r="AK202" s="256"/>
      <c r="AL202" s="256"/>
      <c r="AM202" s="256"/>
      <c r="AN202" s="256"/>
      <c r="AO202" s="256"/>
      <c r="AP202" s="256"/>
      <c r="AQ202" s="256"/>
      <c r="AR202" s="256"/>
      <c r="AS202" s="256"/>
    </row>
    <row r="203" spans="1:45" x14ac:dyDescent="0.2">
      <c r="A203" s="256"/>
      <c r="B203" s="256"/>
      <c r="C203" s="256"/>
      <c r="D203" s="256"/>
      <c r="E203" s="256"/>
      <c r="F203" s="256"/>
      <c r="G203" s="256"/>
      <c r="H203" s="256"/>
      <c r="M203" s="256"/>
      <c r="N203" s="256"/>
      <c r="O203" s="256"/>
      <c r="P203" s="256"/>
      <c r="Q203" s="256"/>
      <c r="R203" s="256"/>
      <c r="S203" s="256"/>
      <c r="T203" s="256"/>
      <c r="U203" s="256"/>
      <c r="V203" s="256"/>
      <c r="W203" s="256"/>
      <c r="X203" s="256"/>
      <c r="Y203" s="256"/>
      <c r="Z203" s="256"/>
      <c r="AA203" s="256"/>
      <c r="AB203" s="256"/>
      <c r="AC203" s="256"/>
      <c r="AD203" s="256"/>
      <c r="AE203" s="256"/>
      <c r="AF203" s="256"/>
      <c r="AG203" s="256"/>
      <c r="AH203" s="256"/>
      <c r="AI203" s="256"/>
      <c r="AJ203" s="256"/>
      <c r="AK203" s="256"/>
      <c r="AL203" s="256"/>
      <c r="AM203" s="256"/>
      <c r="AN203" s="256"/>
      <c r="AO203" s="256"/>
      <c r="AP203" s="256"/>
      <c r="AQ203" s="256"/>
      <c r="AR203" s="256"/>
      <c r="AS203" s="256"/>
    </row>
    <row r="204" spans="1:45" x14ac:dyDescent="0.2">
      <c r="A204" s="256"/>
      <c r="B204" s="256"/>
      <c r="C204" s="256"/>
      <c r="D204" s="256"/>
      <c r="E204" s="256"/>
      <c r="F204" s="256"/>
      <c r="G204" s="256"/>
      <c r="H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256"/>
      <c r="AL204" s="256"/>
      <c r="AM204" s="256"/>
      <c r="AN204" s="256"/>
      <c r="AO204" s="256"/>
      <c r="AP204" s="256"/>
      <c r="AQ204" s="256"/>
      <c r="AR204" s="256"/>
      <c r="AS204" s="256"/>
    </row>
    <row r="205" spans="1:45" x14ac:dyDescent="0.2">
      <c r="A205" s="256"/>
      <c r="B205" s="256"/>
      <c r="C205" s="256"/>
      <c r="D205" s="256"/>
      <c r="E205" s="256"/>
      <c r="F205" s="256"/>
      <c r="G205" s="256"/>
      <c r="H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256"/>
      <c r="AL205" s="256"/>
      <c r="AM205" s="256"/>
      <c r="AN205" s="256"/>
      <c r="AO205" s="256"/>
      <c r="AP205" s="256"/>
      <c r="AQ205" s="256"/>
      <c r="AR205" s="256"/>
      <c r="AS205" s="256"/>
    </row>
    <row r="206" spans="1:45" x14ac:dyDescent="0.2">
      <c r="A206" s="256"/>
      <c r="B206" s="256"/>
      <c r="C206" s="256"/>
      <c r="D206" s="256"/>
      <c r="E206" s="256"/>
      <c r="F206" s="256"/>
      <c r="G206" s="256"/>
      <c r="H206" s="256"/>
      <c r="M206" s="256"/>
      <c r="N206" s="256"/>
      <c r="O206" s="256"/>
      <c r="P206" s="256"/>
      <c r="Q206" s="256"/>
      <c r="R206" s="256"/>
      <c r="S206" s="256"/>
      <c r="T206" s="256"/>
      <c r="U206" s="256"/>
      <c r="V206" s="256"/>
      <c r="W206" s="256"/>
      <c r="X206" s="256"/>
      <c r="Y206" s="256"/>
      <c r="Z206" s="256"/>
      <c r="AA206" s="256"/>
      <c r="AB206" s="256"/>
      <c r="AC206" s="256"/>
      <c r="AD206" s="256"/>
      <c r="AE206" s="256"/>
      <c r="AF206" s="256"/>
      <c r="AG206" s="256"/>
      <c r="AH206" s="256"/>
      <c r="AI206" s="256"/>
      <c r="AJ206" s="256"/>
      <c r="AK206" s="256"/>
      <c r="AL206" s="256"/>
      <c r="AM206" s="256"/>
      <c r="AN206" s="256"/>
      <c r="AO206" s="256"/>
      <c r="AP206" s="256"/>
      <c r="AQ206" s="256"/>
      <c r="AR206" s="256"/>
      <c r="AS206" s="256"/>
    </row>
    <row r="207" spans="1:45" x14ac:dyDescent="0.2">
      <c r="A207" s="256"/>
      <c r="B207" s="256"/>
      <c r="C207" s="256"/>
      <c r="D207" s="256"/>
      <c r="E207" s="256"/>
      <c r="F207" s="256"/>
      <c r="G207" s="256"/>
      <c r="H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c r="AM207" s="256"/>
      <c r="AN207" s="256"/>
      <c r="AO207" s="256"/>
      <c r="AP207" s="256"/>
      <c r="AQ207" s="256"/>
      <c r="AR207" s="256"/>
      <c r="AS207" s="256"/>
    </row>
    <row r="208" spans="1:45" x14ac:dyDescent="0.2">
      <c r="A208" s="256"/>
      <c r="B208" s="256"/>
      <c r="C208" s="256"/>
      <c r="D208" s="256"/>
      <c r="E208" s="256"/>
      <c r="F208" s="256"/>
      <c r="G208" s="256"/>
      <c r="H208" s="256"/>
      <c r="M208" s="256"/>
      <c r="N208" s="256"/>
      <c r="O208" s="256"/>
      <c r="P208" s="256"/>
      <c r="Q208" s="256"/>
      <c r="R208" s="256"/>
      <c r="S208" s="256"/>
      <c r="T208" s="256"/>
      <c r="U208" s="256"/>
      <c r="V208" s="256"/>
      <c r="W208" s="256"/>
      <c r="X208" s="256"/>
      <c r="Y208" s="256"/>
      <c r="Z208" s="256"/>
      <c r="AA208" s="256"/>
      <c r="AB208" s="256"/>
      <c r="AC208" s="256"/>
      <c r="AD208" s="256"/>
      <c r="AE208" s="256"/>
      <c r="AF208" s="256"/>
      <c r="AG208" s="256"/>
      <c r="AH208" s="256"/>
      <c r="AI208" s="256"/>
      <c r="AJ208" s="256"/>
      <c r="AK208" s="256"/>
      <c r="AL208" s="256"/>
      <c r="AM208" s="256"/>
      <c r="AN208" s="256"/>
      <c r="AO208" s="256"/>
      <c r="AP208" s="256"/>
      <c r="AQ208" s="256"/>
      <c r="AR208" s="256"/>
      <c r="AS208" s="256"/>
    </row>
    <row r="209" spans="1:45" x14ac:dyDescent="0.2">
      <c r="A209" s="256"/>
      <c r="B209" s="256"/>
      <c r="C209" s="256"/>
      <c r="D209" s="256"/>
      <c r="E209" s="256"/>
      <c r="F209" s="256"/>
      <c r="G209" s="256"/>
      <c r="H209" s="256"/>
      <c r="M209" s="256"/>
      <c r="N209" s="256"/>
      <c r="O209" s="256"/>
      <c r="P209" s="256"/>
      <c r="Q209" s="256"/>
      <c r="R209" s="256"/>
      <c r="S209" s="256"/>
      <c r="T209" s="256"/>
      <c r="U209" s="256"/>
      <c r="V209" s="256"/>
      <c r="W209" s="256"/>
      <c r="X209" s="256"/>
      <c r="Y209" s="256"/>
      <c r="Z209" s="256"/>
      <c r="AA209" s="256"/>
      <c r="AB209" s="256"/>
      <c r="AC209" s="256"/>
      <c r="AD209" s="256"/>
      <c r="AE209" s="256"/>
      <c r="AF209" s="256"/>
      <c r="AG209" s="256"/>
      <c r="AH209" s="256"/>
      <c r="AI209" s="256"/>
      <c r="AJ209" s="256"/>
      <c r="AK209" s="256"/>
      <c r="AL209" s="256"/>
      <c r="AM209" s="256"/>
      <c r="AN209" s="256"/>
      <c r="AO209" s="256"/>
      <c r="AP209" s="256"/>
      <c r="AQ209" s="256"/>
      <c r="AR209" s="256"/>
      <c r="AS209" s="256"/>
    </row>
    <row r="210" spans="1:45" x14ac:dyDescent="0.2">
      <c r="A210" s="256"/>
      <c r="B210" s="256"/>
      <c r="C210" s="256"/>
      <c r="D210" s="256"/>
      <c r="E210" s="256"/>
      <c r="F210" s="256"/>
      <c r="G210" s="256"/>
      <c r="H210" s="256"/>
      <c r="M210" s="256"/>
      <c r="N210" s="256"/>
      <c r="O210" s="256"/>
      <c r="P210" s="256"/>
      <c r="Q210" s="256"/>
      <c r="R210" s="256"/>
      <c r="S210" s="256"/>
      <c r="T210" s="256"/>
      <c r="U210" s="256"/>
      <c r="V210" s="256"/>
      <c r="W210" s="256"/>
      <c r="X210" s="256"/>
      <c r="Y210" s="256"/>
      <c r="Z210" s="256"/>
      <c r="AA210" s="256"/>
      <c r="AB210" s="256"/>
      <c r="AC210" s="256"/>
      <c r="AD210" s="256"/>
      <c r="AE210" s="256"/>
      <c r="AF210" s="256"/>
      <c r="AG210" s="256"/>
      <c r="AH210" s="256"/>
      <c r="AI210" s="256"/>
      <c r="AJ210" s="256"/>
      <c r="AK210" s="256"/>
      <c r="AL210" s="256"/>
      <c r="AM210" s="256"/>
      <c r="AN210" s="256"/>
      <c r="AO210" s="256"/>
      <c r="AP210" s="256"/>
      <c r="AQ210" s="256"/>
      <c r="AR210" s="256"/>
      <c r="AS210" s="256"/>
    </row>
    <row r="211" spans="1:45" x14ac:dyDescent="0.2">
      <c r="A211" s="256"/>
      <c r="B211" s="256"/>
      <c r="C211" s="256"/>
      <c r="D211" s="256"/>
      <c r="E211" s="256"/>
      <c r="F211" s="256"/>
      <c r="G211" s="256"/>
      <c r="H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6"/>
      <c r="AO211" s="256"/>
      <c r="AP211" s="256"/>
      <c r="AQ211" s="256"/>
      <c r="AR211" s="256"/>
      <c r="AS211" s="256"/>
    </row>
    <row r="212" spans="1:45" x14ac:dyDescent="0.2">
      <c r="A212" s="256"/>
      <c r="B212" s="256"/>
      <c r="C212" s="256"/>
      <c r="D212" s="256"/>
      <c r="E212" s="256"/>
      <c r="F212" s="256"/>
      <c r="G212" s="256"/>
      <c r="H212" s="256"/>
      <c r="M212" s="256"/>
      <c r="N212" s="256"/>
      <c r="O212" s="256"/>
      <c r="P212" s="256"/>
      <c r="Q212" s="256"/>
      <c r="R212" s="256"/>
      <c r="S212" s="256"/>
      <c r="T212" s="256"/>
      <c r="U212" s="256"/>
      <c r="V212" s="256"/>
      <c r="W212" s="256"/>
      <c r="X212" s="256"/>
      <c r="Y212" s="256"/>
      <c r="Z212" s="256"/>
      <c r="AA212" s="256"/>
      <c r="AB212" s="256"/>
      <c r="AC212" s="256"/>
      <c r="AD212" s="256"/>
      <c r="AE212" s="256"/>
      <c r="AF212" s="256"/>
      <c r="AG212" s="256"/>
      <c r="AH212" s="256"/>
      <c r="AI212" s="256"/>
      <c r="AJ212" s="256"/>
      <c r="AK212" s="256"/>
      <c r="AL212" s="256"/>
      <c r="AM212" s="256"/>
      <c r="AN212" s="256"/>
      <c r="AO212" s="256"/>
      <c r="AP212" s="256"/>
      <c r="AQ212" s="256"/>
      <c r="AR212" s="256"/>
      <c r="AS212" s="256"/>
    </row>
    <row r="213" spans="1:45" x14ac:dyDescent="0.2">
      <c r="A213" s="256"/>
      <c r="B213" s="256"/>
      <c r="C213" s="256"/>
      <c r="D213" s="256"/>
      <c r="E213" s="256"/>
      <c r="F213" s="256"/>
      <c r="G213" s="256"/>
      <c r="H213" s="256"/>
      <c r="M213" s="256"/>
      <c r="N213" s="256"/>
      <c r="O213" s="256"/>
      <c r="P213" s="256"/>
      <c r="Q213" s="256"/>
      <c r="R213" s="256"/>
      <c r="S213" s="256"/>
      <c r="T213" s="256"/>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c r="AP213" s="256"/>
      <c r="AQ213" s="256"/>
      <c r="AR213" s="256"/>
      <c r="AS213" s="256"/>
    </row>
    <row r="214" spans="1:45" x14ac:dyDescent="0.2">
      <c r="A214" s="256"/>
      <c r="B214" s="256"/>
      <c r="C214" s="256"/>
      <c r="D214" s="256"/>
      <c r="E214" s="256"/>
      <c r="F214" s="256"/>
      <c r="G214" s="256"/>
      <c r="H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c r="AP214" s="256"/>
      <c r="AQ214" s="256"/>
      <c r="AR214" s="256"/>
      <c r="AS214" s="256"/>
    </row>
    <row r="215" spans="1:45" x14ac:dyDescent="0.2">
      <c r="A215" s="256"/>
      <c r="B215" s="256"/>
      <c r="C215" s="256"/>
      <c r="D215" s="256"/>
      <c r="E215" s="256"/>
      <c r="F215" s="256"/>
      <c r="G215" s="256"/>
      <c r="H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56"/>
      <c r="AK215" s="256"/>
      <c r="AL215" s="256"/>
      <c r="AM215" s="256"/>
      <c r="AN215" s="256"/>
      <c r="AO215" s="256"/>
      <c r="AP215" s="256"/>
      <c r="AQ215" s="256"/>
      <c r="AR215" s="256"/>
      <c r="AS215" s="256"/>
    </row>
    <row r="216" spans="1:45" x14ac:dyDescent="0.2">
      <c r="A216" s="256"/>
      <c r="B216" s="256"/>
      <c r="C216" s="256"/>
      <c r="D216" s="256"/>
      <c r="E216" s="256"/>
      <c r="F216" s="256"/>
      <c r="G216" s="256"/>
      <c r="H216" s="256"/>
      <c r="M216" s="256"/>
      <c r="N216" s="256"/>
      <c r="O216" s="256"/>
      <c r="P216" s="256"/>
      <c r="Q216" s="256"/>
      <c r="R216" s="256"/>
      <c r="S216" s="256"/>
      <c r="T216" s="256"/>
      <c r="U216" s="256"/>
      <c r="V216" s="256"/>
      <c r="W216" s="256"/>
      <c r="X216" s="256"/>
      <c r="Y216" s="256"/>
      <c r="Z216" s="256"/>
      <c r="AA216" s="256"/>
      <c r="AB216" s="256"/>
      <c r="AC216" s="256"/>
      <c r="AD216" s="256"/>
      <c r="AE216" s="256"/>
      <c r="AF216" s="256"/>
      <c r="AG216" s="256"/>
      <c r="AH216" s="256"/>
      <c r="AI216" s="256"/>
      <c r="AJ216" s="256"/>
      <c r="AK216" s="256"/>
      <c r="AL216" s="256"/>
      <c r="AM216" s="256"/>
      <c r="AN216" s="256"/>
      <c r="AO216" s="256"/>
      <c r="AP216" s="256"/>
      <c r="AQ216" s="256"/>
      <c r="AR216" s="256"/>
      <c r="AS216" s="256"/>
    </row>
    <row r="217" spans="1:45" x14ac:dyDescent="0.2">
      <c r="A217" s="256"/>
      <c r="B217" s="256"/>
      <c r="C217" s="256"/>
      <c r="D217" s="256"/>
      <c r="E217" s="256"/>
      <c r="F217" s="256"/>
      <c r="G217" s="256"/>
      <c r="H217" s="256"/>
      <c r="M217" s="256"/>
      <c r="N217" s="256"/>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256"/>
      <c r="AL217" s="256"/>
      <c r="AM217" s="256"/>
      <c r="AN217" s="256"/>
      <c r="AO217" s="256"/>
      <c r="AP217" s="256"/>
      <c r="AQ217" s="256"/>
      <c r="AR217" s="256"/>
      <c r="AS217" s="256"/>
    </row>
    <row r="218" spans="1:45" x14ac:dyDescent="0.2">
      <c r="A218" s="256"/>
      <c r="B218" s="256"/>
      <c r="C218" s="256"/>
      <c r="D218" s="256"/>
      <c r="E218" s="256"/>
      <c r="F218" s="256"/>
      <c r="G218" s="256"/>
      <c r="H218" s="256"/>
      <c r="M218" s="256"/>
      <c r="N218" s="256"/>
      <c r="O218" s="256"/>
      <c r="P218" s="256"/>
      <c r="Q218" s="256"/>
      <c r="R218" s="256"/>
      <c r="S218" s="256"/>
      <c r="T218" s="256"/>
      <c r="U218" s="256"/>
      <c r="V218" s="256"/>
      <c r="W218" s="256"/>
      <c r="X218" s="256"/>
      <c r="Y218" s="256"/>
      <c r="Z218" s="256"/>
      <c r="AA218" s="256"/>
      <c r="AB218" s="256"/>
      <c r="AC218" s="256"/>
      <c r="AD218" s="256"/>
      <c r="AE218" s="256"/>
      <c r="AF218" s="256"/>
      <c r="AG218" s="256"/>
      <c r="AH218" s="256"/>
      <c r="AI218" s="256"/>
      <c r="AJ218" s="256"/>
      <c r="AK218" s="256"/>
      <c r="AL218" s="256"/>
      <c r="AM218" s="256"/>
      <c r="AN218" s="256"/>
      <c r="AO218" s="256"/>
      <c r="AP218" s="256"/>
      <c r="AQ218" s="256"/>
      <c r="AR218" s="256"/>
      <c r="AS218" s="256"/>
    </row>
    <row r="219" spans="1:45" x14ac:dyDescent="0.2">
      <c r="A219" s="256"/>
      <c r="B219" s="256"/>
      <c r="C219" s="256"/>
      <c r="D219" s="256"/>
      <c r="E219" s="256"/>
      <c r="F219" s="256"/>
      <c r="G219" s="256"/>
      <c r="H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256"/>
      <c r="AL219" s="256"/>
      <c r="AM219" s="256"/>
      <c r="AN219" s="256"/>
      <c r="AO219" s="256"/>
      <c r="AP219" s="256"/>
      <c r="AQ219" s="256"/>
      <c r="AR219" s="256"/>
      <c r="AS219" s="256"/>
    </row>
    <row r="220" spans="1:45" x14ac:dyDescent="0.2">
      <c r="A220" s="256"/>
      <c r="B220" s="256"/>
      <c r="C220" s="256"/>
      <c r="D220" s="256"/>
      <c r="E220" s="256"/>
      <c r="F220" s="256"/>
      <c r="G220" s="256"/>
      <c r="H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c r="AP220" s="256"/>
      <c r="AQ220" s="256"/>
      <c r="AR220" s="256"/>
      <c r="AS220" s="256"/>
    </row>
    <row r="221" spans="1:45" x14ac:dyDescent="0.2">
      <c r="A221" s="256"/>
      <c r="B221" s="256"/>
      <c r="C221" s="256"/>
      <c r="D221" s="256"/>
      <c r="E221" s="256"/>
      <c r="F221" s="256"/>
      <c r="G221" s="256"/>
      <c r="H221" s="256"/>
      <c r="M221" s="256"/>
      <c r="N221" s="256"/>
      <c r="O221" s="256"/>
      <c r="P221" s="256"/>
      <c r="Q221" s="256"/>
      <c r="R221" s="256"/>
      <c r="S221" s="256"/>
      <c r="T221" s="256"/>
      <c r="U221" s="256"/>
      <c r="V221" s="256"/>
      <c r="W221" s="256"/>
      <c r="X221" s="256"/>
      <c r="Y221" s="256"/>
      <c r="Z221" s="256"/>
      <c r="AA221" s="256"/>
      <c r="AB221" s="256"/>
      <c r="AC221" s="256"/>
      <c r="AD221" s="256"/>
      <c r="AE221" s="256"/>
      <c r="AF221" s="256"/>
      <c r="AG221" s="256"/>
      <c r="AH221" s="256"/>
      <c r="AI221" s="256"/>
      <c r="AJ221" s="256"/>
      <c r="AK221" s="256"/>
      <c r="AL221" s="256"/>
      <c r="AM221" s="256"/>
      <c r="AN221" s="256"/>
      <c r="AO221" s="256"/>
      <c r="AP221" s="256"/>
      <c r="AQ221" s="256"/>
      <c r="AR221" s="256"/>
      <c r="AS221" s="256"/>
    </row>
    <row r="222" spans="1:45" x14ac:dyDescent="0.2">
      <c r="A222" s="256"/>
      <c r="B222" s="256"/>
      <c r="C222" s="256"/>
      <c r="D222" s="256"/>
      <c r="E222" s="256"/>
      <c r="F222" s="256"/>
      <c r="G222" s="256"/>
      <c r="H222" s="256"/>
      <c r="M222" s="256"/>
      <c r="N222" s="256"/>
      <c r="O222" s="256"/>
      <c r="P222" s="256"/>
      <c r="Q222" s="256"/>
      <c r="R222" s="256"/>
      <c r="S222" s="256"/>
      <c r="T222" s="256"/>
      <c r="U222" s="256"/>
      <c r="V222" s="256"/>
      <c r="W222" s="256"/>
      <c r="X222" s="256"/>
      <c r="Y222" s="256"/>
      <c r="Z222" s="256"/>
      <c r="AA222" s="256"/>
      <c r="AB222" s="256"/>
      <c r="AC222" s="256"/>
      <c r="AD222" s="256"/>
      <c r="AE222" s="256"/>
      <c r="AF222" s="256"/>
      <c r="AG222" s="256"/>
      <c r="AH222" s="256"/>
      <c r="AI222" s="256"/>
      <c r="AJ222" s="256"/>
      <c r="AK222" s="256"/>
      <c r="AL222" s="256"/>
      <c r="AM222" s="256"/>
      <c r="AN222" s="256"/>
      <c r="AO222" s="256"/>
      <c r="AP222" s="256"/>
      <c r="AQ222" s="256"/>
      <c r="AR222" s="256"/>
      <c r="AS222" s="256"/>
    </row>
    <row r="223" spans="1:45" x14ac:dyDescent="0.2">
      <c r="A223" s="256"/>
      <c r="B223" s="256"/>
      <c r="C223" s="256"/>
      <c r="D223" s="256"/>
      <c r="E223" s="256"/>
      <c r="F223" s="256"/>
      <c r="G223" s="256"/>
      <c r="H223" s="256"/>
      <c r="M223" s="256"/>
      <c r="N223" s="256"/>
      <c r="O223" s="256"/>
      <c r="P223" s="256"/>
      <c r="Q223" s="256"/>
      <c r="R223" s="256"/>
      <c r="S223" s="256"/>
      <c r="T223" s="256"/>
      <c r="U223" s="256"/>
      <c r="V223" s="256"/>
      <c r="W223" s="256"/>
      <c r="X223" s="256"/>
      <c r="Y223" s="256"/>
      <c r="Z223" s="256"/>
      <c r="AA223" s="256"/>
      <c r="AB223" s="256"/>
      <c r="AC223" s="256"/>
      <c r="AD223" s="256"/>
      <c r="AE223" s="256"/>
      <c r="AF223" s="256"/>
      <c r="AG223" s="256"/>
      <c r="AH223" s="256"/>
      <c r="AI223" s="256"/>
      <c r="AJ223" s="256"/>
      <c r="AK223" s="256"/>
      <c r="AL223" s="256"/>
      <c r="AM223" s="256"/>
      <c r="AN223" s="256"/>
      <c r="AO223" s="256"/>
      <c r="AP223" s="256"/>
      <c r="AQ223" s="256"/>
      <c r="AR223" s="256"/>
      <c r="AS223" s="256"/>
    </row>
    <row r="224" spans="1:45" x14ac:dyDescent="0.2">
      <c r="A224" s="256"/>
      <c r="B224" s="256"/>
      <c r="C224" s="256"/>
      <c r="D224" s="256"/>
      <c r="E224" s="256"/>
      <c r="F224" s="256"/>
      <c r="G224" s="256"/>
      <c r="H224" s="256"/>
      <c r="M224" s="256"/>
      <c r="N224" s="256"/>
      <c r="O224" s="256"/>
      <c r="P224" s="256"/>
      <c r="Q224" s="256"/>
      <c r="R224" s="256"/>
      <c r="S224" s="256"/>
      <c r="T224" s="256"/>
      <c r="U224" s="256"/>
      <c r="V224" s="256"/>
      <c r="W224" s="256"/>
      <c r="X224" s="256"/>
      <c r="Y224" s="256"/>
      <c r="Z224" s="256"/>
      <c r="AA224" s="256"/>
      <c r="AB224" s="256"/>
      <c r="AC224" s="256"/>
      <c r="AD224" s="256"/>
      <c r="AE224" s="256"/>
      <c r="AF224" s="256"/>
      <c r="AG224" s="256"/>
      <c r="AH224" s="256"/>
      <c r="AI224" s="256"/>
      <c r="AJ224" s="256"/>
      <c r="AK224" s="256"/>
      <c r="AL224" s="256"/>
      <c r="AM224" s="256"/>
      <c r="AN224" s="256"/>
      <c r="AO224" s="256"/>
      <c r="AP224" s="256"/>
      <c r="AQ224" s="256"/>
      <c r="AR224" s="256"/>
      <c r="AS224" s="256"/>
    </row>
    <row r="225" spans="1:45" x14ac:dyDescent="0.2">
      <c r="A225" s="256"/>
      <c r="B225" s="256"/>
      <c r="C225" s="256"/>
      <c r="D225" s="256"/>
      <c r="E225" s="256"/>
      <c r="F225" s="256"/>
      <c r="G225" s="256"/>
      <c r="H225" s="256"/>
      <c r="M225" s="256"/>
      <c r="N225" s="256"/>
      <c r="O225" s="256"/>
      <c r="P225" s="256"/>
      <c r="Q225" s="256"/>
      <c r="R225" s="256"/>
      <c r="S225" s="256"/>
      <c r="T225" s="256"/>
      <c r="U225" s="256"/>
      <c r="V225" s="256"/>
      <c r="W225" s="256"/>
      <c r="X225" s="256"/>
      <c r="Y225" s="256"/>
      <c r="Z225" s="256"/>
      <c r="AA225" s="256"/>
      <c r="AB225" s="256"/>
      <c r="AC225" s="256"/>
      <c r="AD225" s="256"/>
      <c r="AE225" s="256"/>
      <c r="AF225" s="256"/>
      <c r="AG225" s="256"/>
      <c r="AH225" s="256"/>
      <c r="AI225" s="256"/>
      <c r="AJ225" s="256"/>
      <c r="AK225" s="256"/>
      <c r="AL225" s="256"/>
      <c r="AM225" s="256"/>
      <c r="AN225" s="256"/>
      <c r="AO225" s="256"/>
      <c r="AP225" s="256"/>
      <c r="AQ225" s="256"/>
      <c r="AR225" s="256"/>
      <c r="AS225" s="256"/>
    </row>
    <row r="226" spans="1:45" x14ac:dyDescent="0.2">
      <c r="A226" s="256"/>
      <c r="B226" s="256"/>
      <c r="C226" s="256"/>
      <c r="D226" s="256"/>
      <c r="E226" s="256"/>
      <c r="F226" s="256"/>
      <c r="G226" s="256"/>
      <c r="H226" s="256"/>
      <c r="M226" s="256"/>
      <c r="N226" s="256"/>
      <c r="O226" s="256"/>
      <c r="P226" s="256"/>
      <c r="Q226" s="256"/>
      <c r="R226" s="256"/>
      <c r="S226" s="256"/>
      <c r="T226" s="256"/>
      <c r="U226" s="256"/>
      <c r="V226" s="256"/>
      <c r="W226" s="256"/>
      <c r="X226" s="256"/>
      <c r="Y226" s="256"/>
      <c r="Z226" s="256"/>
      <c r="AA226" s="256"/>
      <c r="AB226" s="256"/>
      <c r="AC226" s="256"/>
      <c r="AD226" s="256"/>
      <c r="AE226" s="256"/>
      <c r="AF226" s="256"/>
      <c r="AG226" s="256"/>
      <c r="AH226" s="256"/>
      <c r="AI226" s="256"/>
      <c r="AJ226" s="256"/>
      <c r="AK226" s="256"/>
      <c r="AL226" s="256"/>
      <c r="AM226" s="256"/>
      <c r="AN226" s="256"/>
      <c r="AO226" s="256"/>
      <c r="AP226" s="256"/>
      <c r="AQ226" s="256"/>
      <c r="AR226" s="256"/>
      <c r="AS226" s="256"/>
    </row>
    <row r="227" spans="1:45" x14ac:dyDescent="0.2">
      <c r="A227" s="256"/>
      <c r="B227" s="256"/>
      <c r="C227" s="256"/>
      <c r="D227" s="256"/>
      <c r="E227" s="256"/>
      <c r="F227" s="256"/>
      <c r="G227" s="256"/>
      <c r="H227" s="256"/>
      <c r="M227" s="256"/>
      <c r="N227" s="256"/>
      <c r="O227" s="256"/>
      <c r="P227" s="256"/>
      <c r="Q227" s="256"/>
      <c r="R227" s="256"/>
      <c r="S227" s="256"/>
      <c r="T227" s="256"/>
      <c r="U227" s="256"/>
      <c r="V227" s="256"/>
      <c r="W227" s="256"/>
      <c r="X227" s="256"/>
      <c r="Y227" s="256"/>
      <c r="Z227" s="256"/>
      <c r="AA227" s="256"/>
      <c r="AB227" s="256"/>
      <c r="AC227" s="256"/>
      <c r="AD227" s="256"/>
      <c r="AE227" s="256"/>
      <c r="AF227" s="256"/>
      <c r="AG227" s="256"/>
      <c r="AH227" s="256"/>
      <c r="AI227" s="256"/>
      <c r="AJ227" s="256"/>
      <c r="AK227" s="256"/>
      <c r="AL227" s="256"/>
      <c r="AM227" s="256"/>
      <c r="AN227" s="256"/>
      <c r="AO227" s="256"/>
      <c r="AP227" s="256"/>
      <c r="AQ227" s="256"/>
      <c r="AR227" s="256"/>
      <c r="AS227" s="256"/>
    </row>
    <row r="228" spans="1:45" x14ac:dyDescent="0.2">
      <c r="A228" s="256"/>
      <c r="B228" s="256"/>
      <c r="C228" s="256"/>
      <c r="D228" s="256"/>
      <c r="E228" s="256"/>
      <c r="F228" s="256"/>
      <c r="G228" s="256"/>
      <c r="H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c r="AM228" s="256"/>
      <c r="AN228" s="256"/>
      <c r="AO228" s="256"/>
      <c r="AP228" s="256"/>
      <c r="AQ228" s="256"/>
      <c r="AR228" s="256"/>
      <c r="AS228" s="256"/>
    </row>
    <row r="229" spans="1:45" x14ac:dyDescent="0.2">
      <c r="A229" s="256"/>
      <c r="B229" s="256"/>
      <c r="C229" s="256"/>
      <c r="D229" s="256"/>
      <c r="E229" s="256"/>
      <c r="F229" s="256"/>
      <c r="G229" s="256"/>
      <c r="H229" s="256"/>
      <c r="M229" s="256"/>
      <c r="N229" s="256"/>
      <c r="O229" s="256"/>
      <c r="P229" s="256"/>
      <c r="Q229" s="256"/>
      <c r="R229" s="256"/>
      <c r="S229" s="256"/>
      <c r="T229" s="256"/>
      <c r="U229" s="256"/>
      <c r="V229" s="256"/>
      <c r="W229" s="256"/>
      <c r="X229" s="256"/>
      <c r="Y229" s="256"/>
      <c r="Z229" s="256"/>
      <c r="AA229" s="256"/>
      <c r="AB229" s="256"/>
      <c r="AC229" s="256"/>
      <c r="AD229" s="256"/>
      <c r="AE229" s="256"/>
      <c r="AF229" s="256"/>
      <c r="AG229" s="256"/>
      <c r="AH229" s="256"/>
      <c r="AI229" s="256"/>
      <c r="AJ229" s="256"/>
      <c r="AK229" s="256"/>
      <c r="AL229" s="256"/>
      <c r="AM229" s="256"/>
      <c r="AN229" s="256"/>
      <c r="AO229" s="256"/>
      <c r="AP229" s="256"/>
      <c r="AQ229" s="256"/>
      <c r="AR229" s="256"/>
      <c r="AS229" s="256"/>
    </row>
    <row r="230" spans="1:45" x14ac:dyDescent="0.2">
      <c r="A230" s="256"/>
      <c r="B230" s="256"/>
      <c r="C230" s="256"/>
      <c r="D230" s="256"/>
      <c r="E230" s="256"/>
      <c r="F230" s="256"/>
      <c r="G230" s="256"/>
      <c r="H230" s="256"/>
      <c r="M230" s="256"/>
      <c r="N230" s="256"/>
      <c r="O230" s="256"/>
      <c r="P230" s="256"/>
      <c r="Q230" s="256"/>
      <c r="R230" s="256"/>
      <c r="S230" s="256"/>
      <c r="T230" s="256"/>
      <c r="U230" s="256"/>
      <c r="V230" s="256"/>
      <c r="W230" s="256"/>
      <c r="X230" s="256"/>
      <c r="Y230" s="256"/>
      <c r="Z230" s="256"/>
      <c r="AA230" s="256"/>
      <c r="AB230" s="256"/>
      <c r="AC230" s="256"/>
      <c r="AD230" s="256"/>
      <c r="AE230" s="256"/>
      <c r="AF230" s="256"/>
      <c r="AG230" s="256"/>
      <c r="AH230" s="256"/>
      <c r="AI230" s="256"/>
      <c r="AJ230" s="256"/>
      <c r="AK230" s="256"/>
      <c r="AL230" s="256"/>
      <c r="AM230" s="256"/>
      <c r="AN230" s="256"/>
      <c r="AO230" s="256"/>
      <c r="AP230" s="256"/>
      <c r="AQ230" s="256"/>
      <c r="AR230" s="256"/>
      <c r="AS230" s="256"/>
    </row>
    <row r="231" spans="1:45" x14ac:dyDescent="0.2">
      <c r="A231" s="256"/>
      <c r="B231" s="256"/>
      <c r="C231" s="256"/>
      <c r="D231" s="256"/>
      <c r="E231" s="256"/>
      <c r="F231" s="256"/>
      <c r="G231" s="256"/>
      <c r="H231" s="256"/>
      <c r="M231" s="256"/>
      <c r="N231" s="256"/>
      <c r="O231" s="256"/>
      <c r="P231" s="256"/>
      <c r="Q231" s="256"/>
      <c r="R231" s="256"/>
      <c r="S231" s="256"/>
      <c r="T231" s="256"/>
      <c r="U231" s="256"/>
      <c r="V231" s="256"/>
      <c r="W231" s="256"/>
      <c r="X231" s="256"/>
      <c r="Y231" s="256"/>
      <c r="Z231" s="256"/>
      <c r="AA231" s="256"/>
      <c r="AB231" s="256"/>
      <c r="AC231" s="256"/>
      <c r="AD231" s="256"/>
      <c r="AE231" s="256"/>
      <c r="AF231" s="256"/>
      <c r="AG231" s="256"/>
      <c r="AH231" s="256"/>
      <c r="AI231" s="256"/>
      <c r="AJ231" s="256"/>
      <c r="AK231" s="256"/>
      <c r="AL231" s="256"/>
      <c r="AM231" s="256"/>
      <c r="AN231" s="256"/>
      <c r="AO231" s="256"/>
      <c r="AP231" s="256"/>
      <c r="AQ231" s="256"/>
      <c r="AR231" s="256"/>
      <c r="AS231" s="256"/>
    </row>
    <row r="232" spans="1:45" x14ac:dyDescent="0.2">
      <c r="A232" s="256"/>
      <c r="B232" s="256"/>
      <c r="C232" s="256"/>
      <c r="D232" s="256"/>
      <c r="E232" s="256"/>
      <c r="F232" s="256"/>
      <c r="G232" s="256"/>
      <c r="H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row>
    <row r="233" spans="1:45" x14ac:dyDescent="0.2">
      <c r="A233" s="256"/>
      <c r="B233" s="256"/>
      <c r="C233" s="256"/>
      <c r="D233" s="256"/>
      <c r="E233" s="256"/>
      <c r="F233" s="256"/>
      <c r="G233" s="256"/>
      <c r="H233" s="256"/>
      <c r="M233" s="256"/>
      <c r="N233" s="256"/>
      <c r="O233" s="256"/>
      <c r="P233" s="256"/>
      <c r="Q233" s="256"/>
      <c r="R233" s="256"/>
      <c r="S233" s="256"/>
      <c r="T233" s="256"/>
      <c r="U233" s="256"/>
      <c r="V233" s="256"/>
      <c r="W233" s="256"/>
      <c r="X233" s="256"/>
      <c r="Y233" s="256"/>
      <c r="Z233" s="256"/>
      <c r="AA233" s="256"/>
      <c r="AB233" s="256"/>
      <c r="AC233" s="256"/>
      <c r="AD233" s="256"/>
      <c r="AE233" s="256"/>
      <c r="AF233" s="256"/>
      <c r="AG233" s="256"/>
      <c r="AH233" s="256"/>
      <c r="AI233" s="256"/>
      <c r="AJ233" s="256"/>
      <c r="AK233" s="256"/>
      <c r="AL233" s="256"/>
      <c r="AM233" s="256"/>
      <c r="AN233" s="256"/>
      <c r="AO233" s="256"/>
      <c r="AP233" s="256"/>
      <c r="AQ233" s="256"/>
      <c r="AR233" s="256"/>
      <c r="AS233" s="256"/>
    </row>
  </sheetData>
  <sheetProtection password="CC4C" sheet="1" objects="1" scenarios="1"/>
  <customSheetViews>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1"/>
      <headerFooter alignWithMargins="0"/>
    </customSheetView>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2"/>
      <headerFooter alignWithMargins="0"/>
    </customSheetView>
  </customSheetViews>
  <mergeCells count="27">
    <mergeCell ref="A73:H73"/>
    <mergeCell ref="I22:L29"/>
    <mergeCell ref="A1:H1"/>
    <mergeCell ref="B35:H35"/>
    <mergeCell ref="A57:H57"/>
    <mergeCell ref="D36:H36"/>
    <mergeCell ref="B21:C21"/>
    <mergeCell ref="B22:C22"/>
    <mergeCell ref="B29:C29"/>
    <mergeCell ref="B23:C23"/>
    <mergeCell ref="D22:E22"/>
    <mergeCell ref="A53:B53"/>
    <mergeCell ref="D23:E23"/>
    <mergeCell ref="D29:E29"/>
    <mergeCell ref="D24:E24"/>
    <mergeCell ref="D25:E25"/>
    <mergeCell ref="D26:E26"/>
    <mergeCell ref="D27:E27"/>
    <mergeCell ref="D28:E28"/>
    <mergeCell ref="A60:B62"/>
    <mergeCell ref="A59:D59"/>
    <mergeCell ref="A65:A70"/>
    <mergeCell ref="B66:D66"/>
    <mergeCell ref="B67:D67"/>
    <mergeCell ref="B68:D68"/>
    <mergeCell ref="B69:D69"/>
    <mergeCell ref="B70:D70"/>
  </mergeCells>
  <phoneticPr fontId="0" type="noConversion"/>
  <hyperlinks>
    <hyperlink ref="A72:H72" r:id="rId3" display="Lohnabrechnung auf dem Internet: 1. www.luzernerbauern.ch → 2. Dienstleistungen → 3. Personalvermittlung → 4. Hilfsmittel → 5. Lohnabrechnung"/>
    <hyperlink ref="J1" r:id="rId4"/>
    <hyperlink ref="L1" r:id="rId5"/>
  </hyperlinks>
  <printOptions horizontalCentered="1" verticalCentered="1"/>
  <pageMargins left="0.39370078740157483" right="0.39370078740157483" top="0.39370078740157483" bottom="0.39370078740157483" header="0.51181102362204722" footer="0.51181102362204722"/>
  <pageSetup paperSize="9" scale="82" orientation="portrait" r:id="rId6"/>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339"/>
  <sheetViews>
    <sheetView zoomScaleNormal="100" workbookViewId="0">
      <pane ySplit="14" topLeftCell="A15" activePane="bottomLeft" state="frozen"/>
      <selection activeCell="U39" sqref="U39"/>
      <selection pane="bottomLeft" sqref="A1:K1"/>
    </sheetView>
  </sheetViews>
  <sheetFormatPr baseColWidth="10" defaultColWidth="11.42578125" defaultRowHeight="13.5" x14ac:dyDescent="0.25"/>
  <cols>
    <col min="1" max="1" width="4.42578125" style="112" bestFit="1" customWidth="1"/>
    <col min="2" max="2" width="1.5703125" style="113" bestFit="1" customWidth="1"/>
    <col min="3" max="3" width="4.42578125" style="114" bestFit="1" customWidth="1"/>
    <col min="4" max="4" width="2.7109375" style="115" customWidth="1"/>
    <col min="5" max="9" width="11.42578125" style="116" customWidth="1"/>
    <col min="10" max="11" width="11.42578125" style="117" customWidth="1"/>
    <col min="12" max="12" width="0.42578125" style="115" customWidth="1"/>
    <col min="13" max="14" width="5.7109375" style="115" customWidth="1"/>
    <col min="15" max="28" width="11.42578125" style="115" customWidth="1"/>
    <col min="29" max="29" width="11.42578125" style="110" customWidth="1"/>
    <col min="30" max="60" width="11.42578125" style="110"/>
    <col min="61" max="16384" width="11.42578125" style="118"/>
  </cols>
  <sheetData>
    <row r="1" spans="1:60" s="75" customFormat="1" ht="24" x14ac:dyDescent="0.4">
      <c r="A1" s="457" t="s">
        <v>177</v>
      </c>
      <c r="B1" s="458"/>
      <c r="C1" s="458"/>
      <c r="D1" s="458"/>
      <c r="E1" s="458"/>
      <c r="F1" s="458"/>
      <c r="G1" s="458"/>
      <c r="H1" s="458"/>
      <c r="I1" s="458"/>
      <c r="J1" s="458"/>
      <c r="K1" s="459"/>
      <c r="L1" s="266"/>
      <c r="M1" s="460" t="s">
        <v>179</v>
      </c>
      <c r="N1" s="460"/>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row>
    <row r="2" spans="1:60" s="78" customFormat="1" ht="3.75" customHeight="1" x14ac:dyDescent="0.15">
      <c r="A2" s="76"/>
      <c r="B2" s="76"/>
      <c r="C2" s="76"/>
      <c r="D2" s="76"/>
      <c r="E2" s="77"/>
      <c r="F2" s="77"/>
      <c r="G2" s="77"/>
      <c r="H2" s="77"/>
      <c r="I2" s="77"/>
      <c r="J2" s="76"/>
      <c r="K2" s="76"/>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row>
    <row r="3" spans="1:60" s="81" customFormat="1" ht="15.75" x14ac:dyDescent="0.3">
      <c r="A3" s="79" t="s">
        <v>10</v>
      </c>
      <c r="B3" s="79"/>
      <c r="C3" s="79"/>
      <c r="D3" s="79"/>
      <c r="E3" s="80"/>
      <c r="F3" s="80"/>
      <c r="G3" s="80"/>
      <c r="H3" s="80"/>
      <c r="I3" s="80"/>
      <c r="J3" s="79"/>
      <c r="K3" s="79"/>
      <c r="M3" s="461"/>
      <c r="N3" s="461"/>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row>
    <row r="4" spans="1:60" s="81" customFormat="1" ht="14.25" customHeight="1" x14ac:dyDescent="0.3">
      <c r="A4" s="462" t="s">
        <v>8</v>
      </c>
      <c r="B4" s="462"/>
      <c r="C4" s="462"/>
      <c r="D4" s="462"/>
      <c r="E4" s="462"/>
      <c r="F4" s="462"/>
      <c r="G4" s="462"/>
      <c r="H4" s="462"/>
      <c r="I4" s="462"/>
      <c r="J4" s="462"/>
      <c r="K4" s="462"/>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row>
    <row r="5" spans="1:60" s="81" customFormat="1" ht="14.25" customHeight="1" x14ac:dyDescent="0.3">
      <c r="A5" s="462" t="s">
        <v>9</v>
      </c>
      <c r="B5" s="462"/>
      <c r="C5" s="462"/>
      <c r="D5" s="462"/>
      <c r="E5" s="462"/>
      <c r="F5" s="462"/>
      <c r="G5" s="462"/>
      <c r="H5" s="462"/>
      <c r="I5" s="462"/>
      <c r="J5" s="462"/>
      <c r="K5" s="462"/>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row>
    <row r="6" spans="1:60" s="81" customFormat="1" ht="14.25" customHeight="1" x14ac:dyDescent="0.3">
      <c r="A6" s="462" t="s">
        <v>11</v>
      </c>
      <c r="B6" s="462"/>
      <c r="C6" s="462"/>
      <c r="D6" s="462"/>
      <c r="E6" s="462"/>
      <c r="F6" s="462"/>
      <c r="G6" s="462"/>
      <c r="H6" s="462"/>
      <c r="I6" s="462"/>
      <c r="J6" s="462"/>
      <c r="K6" s="462"/>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row>
    <row r="7" spans="1:60" s="81" customFormat="1" ht="14.25" customHeight="1" x14ac:dyDescent="0.3">
      <c r="A7" s="462" t="s">
        <v>121</v>
      </c>
      <c r="B7" s="462"/>
      <c r="C7" s="462"/>
      <c r="D7" s="462"/>
      <c r="E7" s="462"/>
      <c r="F7" s="462"/>
      <c r="G7" s="462"/>
      <c r="H7" s="462"/>
      <c r="I7" s="462"/>
      <c r="J7" s="462"/>
      <c r="K7" s="462"/>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row>
    <row r="8" spans="1:60" s="81" customFormat="1" ht="14.25" customHeight="1" x14ac:dyDescent="0.3">
      <c r="A8" s="462" t="s">
        <v>122</v>
      </c>
      <c r="B8" s="462"/>
      <c r="C8" s="462"/>
      <c r="D8" s="462"/>
      <c r="E8" s="462"/>
      <c r="F8" s="462"/>
      <c r="G8" s="462"/>
      <c r="H8" s="462"/>
      <c r="I8" s="462"/>
      <c r="J8" s="462"/>
      <c r="K8" s="462"/>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row>
    <row r="9" spans="1:60" s="78" customFormat="1" ht="3.75" customHeight="1" x14ac:dyDescent="0.15">
      <c r="A9" s="82"/>
      <c r="B9" s="82"/>
      <c r="C9" s="82"/>
      <c r="D9" s="82"/>
      <c r="E9" s="83"/>
      <c r="F9" s="83"/>
      <c r="G9" s="83"/>
      <c r="H9" s="83"/>
      <c r="I9" s="83"/>
      <c r="J9" s="82"/>
      <c r="K9" s="82"/>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row>
    <row r="10" spans="1:60" s="81" customFormat="1" ht="15.75" x14ac:dyDescent="0.3">
      <c r="A10" s="79" t="s">
        <v>7</v>
      </c>
      <c r="B10" s="79"/>
      <c r="C10" s="79"/>
      <c r="D10" s="79"/>
      <c r="E10" s="80"/>
      <c r="F10" s="80"/>
      <c r="G10" s="80"/>
      <c r="H10" s="80"/>
      <c r="I10" s="80"/>
      <c r="J10" s="79"/>
      <c r="K10" s="79"/>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row>
    <row r="11" spans="1:60" s="81" customFormat="1" ht="13.5" customHeight="1" x14ac:dyDescent="0.3">
      <c r="A11" s="463" t="s">
        <v>123</v>
      </c>
      <c r="B11" s="463"/>
      <c r="C11" s="463"/>
      <c r="D11" s="463"/>
      <c r="E11" s="463"/>
      <c r="F11" s="463"/>
      <c r="G11" s="463"/>
      <c r="H11" s="463"/>
      <c r="I11" s="463"/>
      <c r="J11" s="463"/>
      <c r="K11" s="463"/>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row>
    <row r="12" spans="1:60" s="78" customFormat="1" ht="3.75" customHeight="1" x14ac:dyDescent="0.15">
      <c r="B12" s="84"/>
      <c r="C12" s="85"/>
      <c r="E12" s="86"/>
      <c r="F12" s="86"/>
      <c r="G12" s="86"/>
      <c r="H12" s="86"/>
      <c r="I12" s="86"/>
      <c r="J12" s="85"/>
      <c r="K12" s="8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row>
    <row r="13" spans="1:60" s="89" customFormat="1" ht="12.75" x14ac:dyDescent="0.25">
      <c r="A13" s="464" t="s">
        <v>5</v>
      </c>
      <c r="B13" s="464"/>
      <c r="C13" s="464"/>
      <c r="D13" s="87"/>
      <c r="E13" s="285" t="s">
        <v>131</v>
      </c>
      <c r="F13" s="286" t="s">
        <v>132</v>
      </c>
      <c r="G13" s="286" t="s">
        <v>133</v>
      </c>
      <c r="H13" s="286" t="s">
        <v>134</v>
      </c>
      <c r="I13" s="286" t="s">
        <v>135</v>
      </c>
      <c r="J13" s="286" t="s">
        <v>136</v>
      </c>
      <c r="K13" s="286" t="s">
        <v>137</v>
      </c>
      <c r="L13" s="88"/>
      <c r="M13" s="88"/>
      <c r="N13" s="88"/>
      <c r="O13" s="88"/>
      <c r="P13" s="88"/>
      <c r="Q13" s="88"/>
      <c r="R13" s="88"/>
      <c r="S13" s="88"/>
      <c r="T13" s="88"/>
      <c r="U13" s="88"/>
      <c r="V13" s="88"/>
      <c r="W13" s="88"/>
      <c r="X13" s="88"/>
      <c r="Y13" s="88"/>
      <c r="Z13" s="88"/>
      <c r="AA13" s="88"/>
      <c r="AB13" s="88"/>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row>
    <row r="14" spans="1:60" s="89" customFormat="1" ht="9" x14ac:dyDescent="0.15">
      <c r="A14" s="90" t="s">
        <v>29</v>
      </c>
      <c r="B14" s="91"/>
      <c r="C14" s="92" t="s">
        <v>30</v>
      </c>
      <c r="D14" s="87"/>
      <c r="E14" s="119" t="s">
        <v>6</v>
      </c>
      <c r="F14" s="93" t="s">
        <v>6</v>
      </c>
      <c r="G14" s="93" t="s">
        <v>6</v>
      </c>
      <c r="H14" s="93" t="s">
        <v>6</v>
      </c>
      <c r="I14" s="93" t="s">
        <v>6</v>
      </c>
      <c r="J14" s="94" t="s">
        <v>6</v>
      </c>
      <c r="K14" s="94" t="s">
        <v>6</v>
      </c>
      <c r="L14" s="88"/>
      <c r="M14" s="88"/>
      <c r="N14" s="88"/>
      <c r="O14" s="88"/>
      <c r="P14" s="88"/>
      <c r="Q14" s="88"/>
      <c r="R14" s="88"/>
      <c r="S14" s="88"/>
      <c r="T14" s="88"/>
      <c r="U14" s="88"/>
      <c r="V14" s="88"/>
      <c r="W14" s="88"/>
      <c r="X14" s="88"/>
      <c r="Y14" s="88"/>
      <c r="Z14" s="88"/>
      <c r="AA14" s="88"/>
      <c r="AB14" s="88"/>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row>
    <row r="15" spans="1:60" s="95" customFormat="1" ht="16.5" customHeight="1" x14ac:dyDescent="0.25">
      <c r="A15" s="95">
        <v>2401</v>
      </c>
      <c r="B15" s="96" t="s">
        <v>65</v>
      </c>
      <c r="C15" s="97">
        <v>2450</v>
      </c>
      <c r="D15" s="98"/>
      <c r="E15" s="287">
        <v>2.7199999999999998E-2</v>
      </c>
      <c r="F15" s="288">
        <v>5.4000000000000003E-3</v>
      </c>
      <c r="G15" s="288">
        <v>5.4000000000000003E-3</v>
      </c>
      <c r="H15" s="288">
        <v>5.4000000000000003E-3</v>
      </c>
      <c r="I15" s="288">
        <v>5.4000000000000003E-3</v>
      </c>
      <c r="J15" s="288">
        <v>5.4000000000000003E-3</v>
      </c>
      <c r="K15" s="288">
        <v>5.4000000000000003E-3</v>
      </c>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row>
    <row r="16" spans="1:60" s="102" customFormat="1" ht="12.75" x14ac:dyDescent="0.25">
      <c r="A16" s="99">
        <v>2451</v>
      </c>
      <c r="B16" s="100" t="s">
        <v>65</v>
      </c>
      <c r="C16" s="101">
        <v>2500</v>
      </c>
      <c r="D16" s="98"/>
      <c r="E16" s="289">
        <v>2.9499999999999998E-2</v>
      </c>
      <c r="F16" s="290">
        <v>5.3E-3</v>
      </c>
      <c r="G16" s="290">
        <v>5.3E-3</v>
      </c>
      <c r="H16" s="290">
        <v>5.3E-3</v>
      </c>
      <c r="I16" s="290">
        <v>5.3E-3</v>
      </c>
      <c r="J16" s="290">
        <v>5.3E-3</v>
      </c>
      <c r="K16" s="290">
        <v>5.3E-3</v>
      </c>
      <c r="L16" s="95"/>
      <c r="M16" s="95"/>
      <c r="N16" s="95"/>
      <c r="O16" s="95"/>
      <c r="P16" s="95"/>
      <c r="Q16" s="95"/>
      <c r="R16" s="95"/>
      <c r="S16" s="95"/>
      <c r="T16" s="95"/>
      <c r="U16" s="95"/>
      <c r="V16" s="95"/>
      <c r="W16" s="95"/>
      <c r="X16" s="95"/>
      <c r="Y16" s="95"/>
      <c r="Z16" s="95"/>
      <c r="AA16" s="95"/>
      <c r="AB16" s="95"/>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row>
    <row r="17" spans="1:60" s="95" customFormat="1" ht="12.75" x14ac:dyDescent="0.25">
      <c r="A17" s="95">
        <v>2501</v>
      </c>
      <c r="B17" s="96" t="s">
        <v>65</v>
      </c>
      <c r="C17" s="97">
        <v>2550</v>
      </c>
      <c r="D17" s="98"/>
      <c r="E17" s="287">
        <v>3.1300000000000001E-2</v>
      </c>
      <c r="F17" s="288">
        <v>5.1000000000000004E-3</v>
      </c>
      <c r="G17" s="288">
        <v>5.1000000000000004E-3</v>
      </c>
      <c r="H17" s="288">
        <v>5.1000000000000004E-3</v>
      </c>
      <c r="I17" s="288">
        <v>5.1000000000000004E-3</v>
      </c>
      <c r="J17" s="288">
        <v>5.1000000000000004E-3</v>
      </c>
      <c r="K17" s="288">
        <v>5.1000000000000004E-3</v>
      </c>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row>
    <row r="18" spans="1:60" s="102" customFormat="1" ht="12.75" x14ac:dyDescent="0.25">
      <c r="A18" s="99">
        <v>2551</v>
      </c>
      <c r="B18" s="100" t="s">
        <v>65</v>
      </c>
      <c r="C18" s="101">
        <v>2600</v>
      </c>
      <c r="D18" s="98"/>
      <c r="E18" s="289">
        <v>3.3799999999999997E-2</v>
      </c>
      <c r="F18" s="290">
        <v>5.0000000000000001E-3</v>
      </c>
      <c r="G18" s="290">
        <v>5.0000000000000001E-3</v>
      </c>
      <c r="H18" s="290">
        <v>5.0000000000000001E-3</v>
      </c>
      <c r="I18" s="290">
        <v>5.0000000000000001E-3</v>
      </c>
      <c r="J18" s="290">
        <v>5.0000000000000001E-3</v>
      </c>
      <c r="K18" s="290">
        <v>5.0000000000000001E-3</v>
      </c>
      <c r="L18" s="95"/>
      <c r="M18" s="95"/>
      <c r="N18" s="95"/>
      <c r="O18" s="95"/>
      <c r="P18" s="95"/>
      <c r="Q18" s="95"/>
      <c r="R18" s="95"/>
      <c r="S18" s="95"/>
      <c r="T18" s="95"/>
      <c r="U18" s="95"/>
      <c r="V18" s="95"/>
      <c r="W18" s="95"/>
      <c r="X18" s="95"/>
      <c r="Y18" s="95"/>
      <c r="Z18" s="95"/>
      <c r="AA18" s="95"/>
      <c r="AB18" s="95"/>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row>
    <row r="19" spans="1:60" s="95" customFormat="1" ht="16.5" customHeight="1" x14ac:dyDescent="0.25">
      <c r="A19" s="95">
        <v>2601</v>
      </c>
      <c r="B19" s="96" t="s">
        <v>65</v>
      </c>
      <c r="C19" s="97">
        <v>2650</v>
      </c>
      <c r="D19" s="98"/>
      <c r="E19" s="287">
        <v>3.5799999999999998E-2</v>
      </c>
      <c r="F19" s="288">
        <v>5.3E-3</v>
      </c>
      <c r="G19" s="288">
        <v>5.0000000000000001E-3</v>
      </c>
      <c r="H19" s="288">
        <v>5.0000000000000001E-3</v>
      </c>
      <c r="I19" s="288">
        <v>5.0000000000000001E-3</v>
      </c>
      <c r="J19" s="288">
        <v>5.0000000000000001E-3</v>
      </c>
      <c r="K19" s="288">
        <v>5.0000000000000001E-3</v>
      </c>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row>
    <row r="20" spans="1:60" s="102" customFormat="1" ht="12.75" x14ac:dyDescent="0.25">
      <c r="A20" s="99">
        <v>2651</v>
      </c>
      <c r="B20" s="100" t="s">
        <v>65</v>
      </c>
      <c r="C20" s="101">
        <v>2700</v>
      </c>
      <c r="D20" s="98"/>
      <c r="E20" s="289">
        <v>3.8100000000000002E-2</v>
      </c>
      <c r="F20" s="290">
        <v>5.5999999999999999E-3</v>
      </c>
      <c r="G20" s="290">
        <v>4.8999999999999998E-3</v>
      </c>
      <c r="H20" s="290">
        <v>4.8999999999999998E-3</v>
      </c>
      <c r="I20" s="290">
        <v>4.8999999999999998E-3</v>
      </c>
      <c r="J20" s="290">
        <v>4.8999999999999998E-3</v>
      </c>
      <c r="K20" s="290">
        <v>4.8999999999999998E-3</v>
      </c>
      <c r="L20" s="95"/>
      <c r="M20" s="95"/>
      <c r="N20" s="95"/>
      <c r="O20" s="95"/>
      <c r="P20" s="95"/>
      <c r="Q20" s="95"/>
      <c r="R20" s="95"/>
      <c r="S20" s="95"/>
      <c r="T20" s="95"/>
      <c r="U20" s="95"/>
      <c r="V20" s="95"/>
      <c r="W20" s="95"/>
      <c r="X20" s="95"/>
      <c r="Y20" s="95"/>
      <c r="Z20" s="95"/>
      <c r="AA20" s="95"/>
      <c r="AB20" s="95"/>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row>
    <row r="21" spans="1:60" s="95" customFormat="1" ht="12.75" x14ac:dyDescent="0.25">
      <c r="A21" s="95">
        <v>2701</v>
      </c>
      <c r="B21" s="96" t="s">
        <v>65</v>
      </c>
      <c r="C21" s="97">
        <v>2750</v>
      </c>
      <c r="D21" s="98"/>
      <c r="E21" s="287">
        <v>0.04</v>
      </c>
      <c r="F21" s="288">
        <v>5.8999999999999999E-3</v>
      </c>
      <c r="G21" s="288">
        <v>4.7999999999999996E-3</v>
      </c>
      <c r="H21" s="288">
        <v>4.7999999999999996E-3</v>
      </c>
      <c r="I21" s="288">
        <v>4.7999999999999996E-3</v>
      </c>
      <c r="J21" s="288">
        <v>4.7999999999999996E-3</v>
      </c>
      <c r="K21" s="288">
        <v>4.7999999999999996E-3</v>
      </c>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row>
    <row r="22" spans="1:60" s="102" customFormat="1" ht="12.75" x14ac:dyDescent="0.25">
      <c r="A22" s="99">
        <v>2751</v>
      </c>
      <c r="B22" s="100" t="s">
        <v>65</v>
      </c>
      <c r="C22" s="101">
        <v>2800</v>
      </c>
      <c r="D22" s="98"/>
      <c r="E22" s="289">
        <v>4.1799999999999997E-2</v>
      </c>
      <c r="F22" s="290">
        <v>5.7999999999999996E-3</v>
      </c>
      <c r="G22" s="290">
        <v>4.7000000000000002E-3</v>
      </c>
      <c r="H22" s="290">
        <v>4.7000000000000002E-3</v>
      </c>
      <c r="I22" s="290">
        <v>4.7000000000000002E-3</v>
      </c>
      <c r="J22" s="290">
        <v>4.7000000000000002E-3</v>
      </c>
      <c r="K22" s="290">
        <v>4.7000000000000002E-3</v>
      </c>
      <c r="L22" s="95"/>
      <c r="M22" s="95"/>
      <c r="N22" s="95"/>
      <c r="O22" s="95"/>
      <c r="P22" s="95"/>
      <c r="Q22" s="95"/>
      <c r="R22" s="95"/>
      <c r="S22" s="95"/>
      <c r="T22" s="95"/>
      <c r="U22" s="95"/>
      <c r="V22" s="95"/>
      <c r="W22" s="95"/>
      <c r="X22" s="95"/>
      <c r="Y22" s="95"/>
      <c r="Z22" s="95"/>
      <c r="AA22" s="95"/>
      <c r="AB22" s="95"/>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row>
    <row r="23" spans="1:60" s="95" customFormat="1" ht="16.5" customHeight="1" x14ac:dyDescent="0.25">
      <c r="A23" s="95">
        <v>2801</v>
      </c>
      <c r="B23" s="96" t="s">
        <v>65</v>
      </c>
      <c r="C23" s="97">
        <v>2850</v>
      </c>
      <c r="D23" s="98"/>
      <c r="E23" s="287">
        <v>4.3900000000000002E-2</v>
      </c>
      <c r="F23" s="288">
        <v>6.0000000000000001E-3</v>
      </c>
      <c r="G23" s="288">
        <v>4.5999999999999999E-3</v>
      </c>
      <c r="H23" s="288">
        <v>4.5999999999999999E-3</v>
      </c>
      <c r="I23" s="288">
        <v>4.5999999999999999E-3</v>
      </c>
      <c r="J23" s="288">
        <v>4.5999999999999999E-3</v>
      </c>
      <c r="K23" s="288">
        <v>4.5999999999999999E-3</v>
      </c>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row>
    <row r="24" spans="1:60" s="102" customFormat="1" ht="12.75" x14ac:dyDescent="0.25">
      <c r="A24" s="99">
        <v>2851</v>
      </c>
      <c r="B24" s="100" t="s">
        <v>65</v>
      </c>
      <c r="C24" s="101">
        <v>2900</v>
      </c>
      <c r="D24" s="98"/>
      <c r="E24" s="289">
        <v>4.5600000000000002E-2</v>
      </c>
      <c r="F24" s="290">
        <v>6.3E-3</v>
      </c>
      <c r="G24" s="290">
        <v>4.4999999999999997E-3</v>
      </c>
      <c r="H24" s="290">
        <v>4.4999999999999997E-3</v>
      </c>
      <c r="I24" s="290">
        <v>4.4999999999999997E-3</v>
      </c>
      <c r="J24" s="290">
        <v>4.4999999999999997E-3</v>
      </c>
      <c r="K24" s="290">
        <v>4.4999999999999997E-3</v>
      </c>
      <c r="L24" s="95"/>
      <c r="M24" s="95"/>
      <c r="N24" s="95"/>
      <c r="O24" s="95"/>
      <c r="P24" s="95"/>
      <c r="Q24" s="95"/>
      <c r="R24" s="95"/>
      <c r="S24" s="95"/>
      <c r="T24" s="95"/>
      <c r="U24" s="95"/>
      <c r="V24" s="95"/>
      <c r="W24" s="95"/>
      <c r="X24" s="95"/>
      <c r="Y24" s="95"/>
      <c r="Z24" s="95"/>
      <c r="AA24" s="95"/>
      <c r="AB24" s="95"/>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row>
    <row r="25" spans="1:60" s="95" customFormat="1" ht="12.75" x14ac:dyDescent="0.25">
      <c r="A25" s="95">
        <v>2901</v>
      </c>
      <c r="B25" s="96" t="s">
        <v>65</v>
      </c>
      <c r="C25" s="97">
        <v>2950</v>
      </c>
      <c r="D25" s="98"/>
      <c r="E25" s="287">
        <v>4.7500000000000001E-2</v>
      </c>
      <c r="F25" s="288">
        <v>6.4999999999999997E-3</v>
      </c>
      <c r="G25" s="288">
        <v>4.4000000000000003E-3</v>
      </c>
      <c r="H25" s="288">
        <v>4.4000000000000003E-3</v>
      </c>
      <c r="I25" s="288">
        <v>4.4000000000000003E-3</v>
      </c>
      <c r="J25" s="288">
        <v>4.4000000000000003E-3</v>
      </c>
      <c r="K25" s="288">
        <v>4.4000000000000003E-3</v>
      </c>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row>
    <row r="26" spans="1:60" s="102" customFormat="1" ht="12.75" x14ac:dyDescent="0.25">
      <c r="A26" s="99">
        <v>2951</v>
      </c>
      <c r="B26" s="100" t="s">
        <v>65</v>
      </c>
      <c r="C26" s="101">
        <v>3000</v>
      </c>
      <c r="D26" s="98"/>
      <c r="E26" s="289">
        <v>4.9399999999999999E-2</v>
      </c>
      <c r="F26" s="290">
        <v>7.4000000000000003E-3</v>
      </c>
      <c r="G26" s="290">
        <v>4.4000000000000003E-3</v>
      </c>
      <c r="H26" s="290">
        <v>4.4000000000000003E-3</v>
      </c>
      <c r="I26" s="290">
        <v>4.4000000000000003E-3</v>
      </c>
      <c r="J26" s="290">
        <v>4.4000000000000003E-3</v>
      </c>
      <c r="K26" s="290">
        <v>4.4000000000000003E-3</v>
      </c>
      <c r="L26" s="95"/>
      <c r="M26" s="95"/>
      <c r="N26" s="95"/>
      <c r="O26" s="95"/>
      <c r="P26" s="95"/>
      <c r="Q26" s="95"/>
      <c r="R26" s="95"/>
      <c r="S26" s="95"/>
      <c r="T26" s="95"/>
      <c r="U26" s="95"/>
      <c r="V26" s="95"/>
      <c r="W26" s="95"/>
      <c r="X26" s="95"/>
      <c r="Y26" s="95"/>
      <c r="Z26" s="95"/>
      <c r="AA26" s="95"/>
      <c r="AB26" s="95"/>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row>
    <row r="27" spans="1:60" s="95" customFormat="1" ht="16.5" customHeight="1" x14ac:dyDescent="0.25">
      <c r="A27" s="95">
        <v>3001</v>
      </c>
      <c r="B27" s="96" t="s">
        <v>65</v>
      </c>
      <c r="C27" s="97">
        <v>3050</v>
      </c>
      <c r="D27" s="98"/>
      <c r="E27" s="287">
        <v>5.1200000000000002E-2</v>
      </c>
      <c r="F27" s="288">
        <v>7.9000000000000008E-3</v>
      </c>
      <c r="G27" s="288">
        <v>4.3E-3</v>
      </c>
      <c r="H27" s="288">
        <v>4.3E-3</v>
      </c>
      <c r="I27" s="288">
        <v>4.3E-3</v>
      </c>
      <c r="J27" s="288">
        <v>4.3E-3</v>
      </c>
      <c r="K27" s="288">
        <v>4.3E-3</v>
      </c>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row>
    <row r="28" spans="1:60" s="102" customFormat="1" ht="12.75" x14ac:dyDescent="0.25">
      <c r="A28" s="99">
        <v>3051</v>
      </c>
      <c r="B28" s="100" t="s">
        <v>65</v>
      </c>
      <c r="C28" s="101">
        <v>3100</v>
      </c>
      <c r="D28" s="98"/>
      <c r="E28" s="289">
        <v>5.2999999999999999E-2</v>
      </c>
      <c r="F28" s="290">
        <v>9.1000000000000004E-3</v>
      </c>
      <c r="G28" s="290">
        <v>4.1999999999999997E-3</v>
      </c>
      <c r="H28" s="290">
        <v>4.1999999999999997E-3</v>
      </c>
      <c r="I28" s="290">
        <v>4.1999999999999997E-3</v>
      </c>
      <c r="J28" s="290">
        <v>4.1999999999999997E-3</v>
      </c>
      <c r="K28" s="290">
        <v>4.1999999999999997E-3</v>
      </c>
      <c r="L28" s="95"/>
      <c r="M28" s="95"/>
      <c r="N28" s="95"/>
      <c r="O28" s="95"/>
      <c r="P28" s="95"/>
      <c r="Q28" s="95"/>
      <c r="R28" s="95"/>
      <c r="S28" s="95"/>
      <c r="T28" s="95"/>
      <c r="U28" s="95"/>
      <c r="V28" s="95"/>
      <c r="W28" s="95"/>
      <c r="X28" s="95"/>
      <c r="Y28" s="95"/>
      <c r="Z28" s="95"/>
      <c r="AA28" s="95"/>
      <c r="AB28" s="95"/>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row>
    <row r="29" spans="1:60" s="95" customFormat="1" ht="12.75" x14ac:dyDescent="0.25">
      <c r="A29" s="95" t="s">
        <v>113</v>
      </c>
      <c r="B29" s="96" t="s">
        <v>65</v>
      </c>
      <c r="C29" s="97">
        <v>3150</v>
      </c>
      <c r="D29" s="98"/>
      <c r="E29" s="287">
        <v>5.4699999999999999E-2</v>
      </c>
      <c r="F29" s="288">
        <v>1.0200000000000001E-2</v>
      </c>
      <c r="G29" s="288">
        <v>4.1999999999999997E-3</v>
      </c>
      <c r="H29" s="288">
        <v>4.1999999999999997E-3</v>
      </c>
      <c r="I29" s="288">
        <v>4.1999999999999997E-3</v>
      </c>
      <c r="J29" s="288">
        <v>4.1999999999999997E-3</v>
      </c>
      <c r="K29" s="288">
        <v>4.1999999999999997E-3</v>
      </c>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row>
    <row r="30" spans="1:60" s="102" customFormat="1" ht="12.75" x14ac:dyDescent="0.25">
      <c r="A30" s="99" t="s">
        <v>114</v>
      </c>
      <c r="B30" s="100" t="s">
        <v>65</v>
      </c>
      <c r="C30" s="101">
        <v>3200</v>
      </c>
      <c r="D30" s="98"/>
      <c r="E30" s="289">
        <v>5.67E-2</v>
      </c>
      <c r="F30" s="290">
        <v>1.17E-2</v>
      </c>
      <c r="G30" s="290">
        <v>4.1000000000000003E-3</v>
      </c>
      <c r="H30" s="290">
        <v>4.1000000000000003E-3</v>
      </c>
      <c r="I30" s="290">
        <v>4.1000000000000003E-3</v>
      </c>
      <c r="J30" s="290">
        <v>4.1000000000000003E-3</v>
      </c>
      <c r="K30" s="290">
        <v>4.1000000000000003E-3</v>
      </c>
      <c r="L30" s="95"/>
      <c r="M30" s="95"/>
      <c r="N30" s="95"/>
      <c r="O30" s="95"/>
      <c r="P30" s="95"/>
      <c r="Q30" s="95"/>
      <c r="R30" s="95"/>
      <c r="S30" s="95"/>
      <c r="T30" s="95"/>
      <c r="U30" s="95"/>
      <c r="V30" s="95"/>
      <c r="W30" s="95"/>
      <c r="X30" s="95"/>
      <c r="Y30" s="95"/>
      <c r="Z30" s="95"/>
      <c r="AA30" s="95"/>
      <c r="AB30" s="95"/>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row>
    <row r="31" spans="1:60" s="95" customFormat="1" ht="16.5" customHeight="1" x14ac:dyDescent="0.25">
      <c r="A31" s="95">
        <v>3201</v>
      </c>
      <c r="B31" s="96" t="s">
        <v>65</v>
      </c>
      <c r="C31" s="97">
        <v>3250</v>
      </c>
      <c r="D31" s="98"/>
      <c r="E31" s="287">
        <v>5.8299999999999998E-2</v>
      </c>
      <c r="F31" s="288">
        <v>1.2999999999999999E-2</v>
      </c>
      <c r="G31" s="288">
        <v>4.0000000000000001E-3</v>
      </c>
      <c r="H31" s="288">
        <v>4.0000000000000001E-3</v>
      </c>
      <c r="I31" s="288">
        <v>4.0000000000000001E-3</v>
      </c>
      <c r="J31" s="288">
        <v>4.0000000000000001E-3</v>
      </c>
      <c r="K31" s="288">
        <v>4.0000000000000001E-3</v>
      </c>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row>
    <row r="32" spans="1:60" s="102" customFormat="1" ht="12.75" x14ac:dyDescent="0.25">
      <c r="A32" s="99">
        <v>3251</v>
      </c>
      <c r="B32" s="100" t="s">
        <v>65</v>
      </c>
      <c r="C32" s="101">
        <v>3300</v>
      </c>
      <c r="D32" s="98"/>
      <c r="E32" s="289">
        <v>5.9799999999999999E-2</v>
      </c>
      <c r="F32" s="290">
        <v>1.4E-2</v>
      </c>
      <c r="G32" s="290">
        <v>4.0000000000000001E-3</v>
      </c>
      <c r="H32" s="290">
        <v>4.0000000000000001E-3</v>
      </c>
      <c r="I32" s="290">
        <v>4.0000000000000001E-3</v>
      </c>
      <c r="J32" s="290">
        <v>4.0000000000000001E-3</v>
      </c>
      <c r="K32" s="290">
        <v>4.0000000000000001E-3</v>
      </c>
      <c r="L32" s="95"/>
      <c r="M32" s="95"/>
      <c r="N32" s="95"/>
      <c r="O32" s="95"/>
      <c r="P32" s="95"/>
      <c r="Q32" s="95"/>
      <c r="R32" s="95"/>
      <c r="S32" s="95"/>
      <c r="T32" s="95"/>
      <c r="U32" s="95"/>
      <c r="V32" s="95"/>
      <c r="W32" s="95"/>
      <c r="X32" s="95"/>
      <c r="Y32" s="95"/>
      <c r="Z32" s="95"/>
      <c r="AA32" s="95"/>
      <c r="AB32" s="95"/>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row>
    <row r="33" spans="1:60" s="95" customFormat="1" ht="12.75" x14ac:dyDescent="0.25">
      <c r="A33" s="95">
        <v>3301</v>
      </c>
      <c r="B33" s="96" t="s">
        <v>65</v>
      </c>
      <c r="C33" s="97">
        <v>3350</v>
      </c>
      <c r="D33" s="98"/>
      <c r="E33" s="287">
        <v>6.1400000000000003E-2</v>
      </c>
      <c r="F33" s="288">
        <v>1.4999999999999999E-2</v>
      </c>
      <c r="G33" s="288">
        <v>3.8999999999999998E-3</v>
      </c>
      <c r="H33" s="288">
        <v>3.8999999999999998E-3</v>
      </c>
      <c r="I33" s="288">
        <v>3.8999999999999998E-3</v>
      </c>
      <c r="J33" s="288">
        <v>3.8999999999999998E-3</v>
      </c>
      <c r="K33" s="288">
        <v>3.8999999999999998E-3</v>
      </c>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row>
    <row r="34" spans="1:60" s="102" customFormat="1" ht="12.75" x14ac:dyDescent="0.25">
      <c r="A34" s="99">
        <v>3351</v>
      </c>
      <c r="B34" s="100" t="s">
        <v>65</v>
      </c>
      <c r="C34" s="101">
        <v>3400</v>
      </c>
      <c r="D34" s="98"/>
      <c r="E34" s="289">
        <v>6.3100000000000003E-2</v>
      </c>
      <c r="F34" s="290">
        <v>1.66E-2</v>
      </c>
      <c r="G34" s="290">
        <v>4.1000000000000003E-3</v>
      </c>
      <c r="H34" s="290">
        <v>3.8999999999999998E-3</v>
      </c>
      <c r="I34" s="290">
        <v>3.8999999999999998E-3</v>
      </c>
      <c r="J34" s="290">
        <v>3.8999999999999998E-3</v>
      </c>
      <c r="K34" s="290">
        <v>3.8999999999999998E-3</v>
      </c>
      <c r="L34" s="95"/>
      <c r="M34" s="95"/>
      <c r="N34" s="95"/>
      <c r="O34" s="95"/>
      <c r="P34" s="95"/>
      <c r="Q34" s="95"/>
      <c r="R34" s="95"/>
      <c r="S34" s="95"/>
      <c r="T34" s="95"/>
      <c r="U34" s="95"/>
      <c r="V34" s="95"/>
      <c r="W34" s="95"/>
      <c r="X34" s="95"/>
      <c r="Y34" s="95"/>
      <c r="Z34" s="95"/>
      <c r="AA34" s="95"/>
      <c r="AB34" s="95"/>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row>
    <row r="35" spans="1:60" s="95" customFormat="1" ht="16.5" customHeight="1" x14ac:dyDescent="0.25">
      <c r="A35" s="95">
        <v>3401</v>
      </c>
      <c r="B35" s="96" t="s">
        <v>65</v>
      </c>
      <c r="C35" s="97">
        <v>3450</v>
      </c>
      <c r="D35" s="98"/>
      <c r="E35" s="287">
        <v>6.5100000000000005E-2</v>
      </c>
      <c r="F35" s="288">
        <v>1.78E-2</v>
      </c>
      <c r="G35" s="288">
        <v>4.4000000000000003E-3</v>
      </c>
      <c r="H35" s="288">
        <v>3.8E-3</v>
      </c>
      <c r="I35" s="288">
        <v>3.8E-3</v>
      </c>
      <c r="J35" s="288">
        <v>3.8E-3</v>
      </c>
      <c r="K35" s="288">
        <v>3.8E-3</v>
      </c>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row>
    <row r="36" spans="1:60" s="102" customFormat="1" ht="12.75" x14ac:dyDescent="0.25">
      <c r="A36" s="99">
        <v>3451</v>
      </c>
      <c r="B36" s="100" t="s">
        <v>65</v>
      </c>
      <c r="C36" s="101">
        <v>3500</v>
      </c>
      <c r="D36" s="98"/>
      <c r="E36" s="289">
        <v>6.6500000000000004E-2</v>
      </c>
      <c r="F36" s="290">
        <v>1.9300000000000001E-2</v>
      </c>
      <c r="G36" s="290">
        <v>4.5999999999999999E-3</v>
      </c>
      <c r="H36" s="290">
        <v>3.7000000000000002E-3</v>
      </c>
      <c r="I36" s="290">
        <v>3.7000000000000002E-3</v>
      </c>
      <c r="J36" s="290">
        <v>3.7000000000000002E-3</v>
      </c>
      <c r="K36" s="290">
        <v>3.7000000000000002E-3</v>
      </c>
      <c r="L36" s="95"/>
      <c r="M36" s="95"/>
      <c r="N36" s="95"/>
      <c r="O36" s="95"/>
      <c r="P36" s="95"/>
      <c r="Q36" s="95"/>
      <c r="R36" s="95"/>
      <c r="S36" s="95"/>
      <c r="T36" s="95"/>
      <c r="U36" s="95"/>
      <c r="V36" s="95"/>
      <c r="W36" s="95"/>
      <c r="X36" s="95"/>
      <c r="Y36" s="95"/>
      <c r="Z36" s="95"/>
      <c r="AA36" s="95"/>
      <c r="AB36" s="95"/>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row>
    <row r="37" spans="1:60" s="95" customFormat="1" ht="12.75" x14ac:dyDescent="0.25">
      <c r="A37" s="95">
        <v>3501</v>
      </c>
      <c r="B37" s="96" t="s">
        <v>65</v>
      </c>
      <c r="C37" s="97">
        <v>3550</v>
      </c>
      <c r="D37" s="98"/>
      <c r="E37" s="287">
        <v>6.7799999999999999E-2</v>
      </c>
      <c r="F37" s="288">
        <v>2.0400000000000001E-2</v>
      </c>
      <c r="G37" s="288">
        <v>4.4999999999999997E-3</v>
      </c>
      <c r="H37" s="288">
        <v>3.7000000000000002E-3</v>
      </c>
      <c r="I37" s="288">
        <v>3.7000000000000002E-3</v>
      </c>
      <c r="J37" s="288">
        <v>3.7000000000000002E-3</v>
      </c>
      <c r="K37" s="288">
        <v>3.7000000000000002E-3</v>
      </c>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row>
    <row r="38" spans="1:60" s="102" customFormat="1" ht="12.75" x14ac:dyDescent="0.25">
      <c r="A38" s="99">
        <v>3551</v>
      </c>
      <c r="B38" s="100" t="s">
        <v>65</v>
      </c>
      <c r="C38" s="101">
        <v>3600</v>
      </c>
      <c r="D38" s="98"/>
      <c r="E38" s="289">
        <v>6.9099999999999995E-2</v>
      </c>
      <c r="F38" s="290">
        <v>2.18E-2</v>
      </c>
      <c r="G38" s="290">
        <v>4.7999999999999996E-3</v>
      </c>
      <c r="H38" s="290">
        <v>3.5999999999999999E-3</v>
      </c>
      <c r="I38" s="290">
        <v>3.5999999999999999E-3</v>
      </c>
      <c r="J38" s="290">
        <v>3.5999999999999999E-3</v>
      </c>
      <c r="K38" s="290">
        <v>3.5999999999999999E-3</v>
      </c>
      <c r="L38" s="95"/>
      <c r="M38" s="95"/>
      <c r="N38" s="95"/>
      <c r="O38" s="95"/>
      <c r="P38" s="95"/>
      <c r="Q38" s="95"/>
      <c r="R38" s="95"/>
      <c r="S38" s="95"/>
      <c r="T38" s="95"/>
      <c r="U38" s="95"/>
      <c r="V38" s="95"/>
      <c r="W38" s="95"/>
      <c r="X38" s="95"/>
      <c r="Y38" s="95"/>
      <c r="Z38" s="95"/>
      <c r="AA38" s="95"/>
      <c r="AB38" s="95"/>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row>
    <row r="39" spans="1:60" s="95" customFormat="1" ht="16.5" customHeight="1" x14ac:dyDescent="0.25">
      <c r="A39" s="95">
        <v>3601</v>
      </c>
      <c r="B39" s="96" t="s">
        <v>65</v>
      </c>
      <c r="C39" s="97">
        <v>3650</v>
      </c>
      <c r="D39" s="98"/>
      <c r="E39" s="287">
        <v>7.0599999999999996E-2</v>
      </c>
      <c r="F39" s="288">
        <v>2.29E-2</v>
      </c>
      <c r="G39" s="288">
        <v>5.0000000000000001E-3</v>
      </c>
      <c r="H39" s="288">
        <v>3.5999999999999999E-3</v>
      </c>
      <c r="I39" s="288">
        <v>3.5999999999999999E-3</v>
      </c>
      <c r="J39" s="288">
        <v>3.5999999999999999E-3</v>
      </c>
      <c r="K39" s="288">
        <v>3.5999999999999999E-3</v>
      </c>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row>
    <row r="40" spans="1:60" s="102" customFormat="1" ht="12.75" x14ac:dyDescent="0.25">
      <c r="A40" s="99">
        <v>3651</v>
      </c>
      <c r="B40" s="100" t="s">
        <v>65</v>
      </c>
      <c r="C40" s="101">
        <v>3700</v>
      </c>
      <c r="D40" s="98"/>
      <c r="E40" s="289">
        <v>7.1800000000000003E-2</v>
      </c>
      <c r="F40" s="290">
        <v>2.4199999999999999E-2</v>
      </c>
      <c r="G40" s="290">
        <v>5.1999999999999998E-3</v>
      </c>
      <c r="H40" s="290">
        <v>3.5000000000000001E-3</v>
      </c>
      <c r="I40" s="290">
        <v>3.5000000000000001E-3</v>
      </c>
      <c r="J40" s="290">
        <v>3.5000000000000001E-3</v>
      </c>
      <c r="K40" s="290">
        <v>3.5000000000000001E-3</v>
      </c>
      <c r="L40" s="95"/>
      <c r="M40" s="95"/>
      <c r="N40" s="95"/>
      <c r="O40" s="95"/>
      <c r="P40" s="95"/>
      <c r="Q40" s="95"/>
      <c r="R40" s="95"/>
      <c r="S40" s="95"/>
      <c r="T40" s="95"/>
      <c r="U40" s="95"/>
      <c r="V40" s="95"/>
      <c r="W40" s="95"/>
      <c r="X40" s="95"/>
      <c r="Y40" s="95"/>
      <c r="Z40" s="95"/>
      <c r="AA40" s="95"/>
      <c r="AB40" s="95"/>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row>
    <row r="41" spans="1:60" s="95" customFormat="1" ht="12.75" x14ac:dyDescent="0.25">
      <c r="A41" s="95">
        <v>3701</v>
      </c>
      <c r="B41" s="96" t="s">
        <v>65</v>
      </c>
      <c r="C41" s="97">
        <v>3750</v>
      </c>
      <c r="D41" s="98"/>
      <c r="E41" s="287">
        <v>7.2999999999999995E-2</v>
      </c>
      <c r="F41" s="288">
        <v>2.52E-2</v>
      </c>
      <c r="G41" s="288">
        <v>5.8999999999999999E-3</v>
      </c>
      <c r="H41" s="288">
        <v>3.5000000000000001E-3</v>
      </c>
      <c r="I41" s="288">
        <v>3.5000000000000001E-3</v>
      </c>
      <c r="J41" s="288">
        <v>3.5000000000000001E-3</v>
      </c>
      <c r="K41" s="288">
        <v>3.5000000000000001E-3</v>
      </c>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row>
    <row r="42" spans="1:60" s="102" customFormat="1" ht="12.75" x14ac:dyDescent="0.25">
      <c r="A42" s="99">
        <v>3751</v>
      </c>
      <c r="B42" s="100" t="s">
        <v>65</v>
      </c>
      <c r="C42" s="101">
        <v>3800</v>
      </c>
      <c r="D42" s="98"/>
      <c r="E42" s="289">
        <v>7.4200000000000002E-2</v>
      </c>
      <c r="F42" s="290">
        <v>2.7E-2</v>
      </c>
      <c r="G42" s="290">
        <v>6.4000000000000003E-3</v>
      </c>
      <c r="H42" s="290">
        <v>3.3999999999999998E-3</v>
      </c>
      <c r="I42" s="290">
        <v>3.3999999999999998E-3</v>
      </c>
      <c r="J42" s="290">
        <v>3.3999999999999998E-3</v>
      </c>
      <c r="K42" s="290">
        <v>3.3999999999999998E-3</v>
      </c>
      <c r="L42" s="95"/>
      <c r="M42" s="95"/>
      <c r="N42" s="95"/>
      <c r="O42" s="95"/>
      <c r="P42" s="95"/>
      <c r="Q42" s="95"/>
      <c r="R42" s="95"/>
      <c r="S42" s="95"/>
      <c r="T42" s="95"/>
      <c r="U42" s="95"/>
      <c r="V42" s="95"/>
      <c r="W42" s="95"/>
      <c r="X42" s="95"/>
      <c r="Y42" s="95"/>
      <c r="Z42" s="95"/>
      <c r="AA42" s="95"/>
      <c r="AB42" s="95"/>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row>
    <row r="43" spans="1:60" s="95" customFormat="1" ht="16.5" customHeight="1" x14ac:dyDescent="0.25">
      <c r="A43" s="95">
        <v>3801</v>
      </c>
      <c r="B43" s="96" t="s">
        <v>65</v>
      </c>
      <c r="C43" s="97">
        <v>3850</v>
      </c>
      <c r="D43" s="98"/>
      <c r="E43" s="287">
        <v>7.5600000000000001E-2</v>
      </c>
      <c r="F43" s="288">
        <v>2.8500000000000001E-2</v>
      </c>
      <c r="G43" s="288">
        <v>7.3000000000000001E-3</v>
      </c>
      <c r="H43" s="288">
        <v>3.3999999999999998E-3</v>
      </c>
      <c r="I43" s="288">
        <v>3.3999999999999998E-3</v>
      </c>
      <c r="J43" s="288">
        <v>3.3999999999999998E-3</v>
      </c>
      <c r="K43" s="288">
        <v>3.3999999999999998E-3</v>
      </c>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row>
    <row r="44" spans="1:60" s="102" customFormat="1" ht="12.75" x14ac:dyDescent="0.25">
      <c r="A44" s="99">
        <v>3851</v>
      </c>
      <c r="B44" s="100" t="s">
        <v>65</v>
      </c>
      <c r="C44" s="101">
        <v>3900</v>
      </c>
      <c r="D44" s="98"/>
      <c r="E44" s="289">
        <v>7.6600000000000001E-2</v>
      </c>
      <c r="F44" s="290">
        <v>3.0200000000000001E-2</v>
      </c>
      <c r="G44" s="290">
        <v>8.3000000000000001E-3</v>
      </c>
      <c r="H44" s="290">
        <v>3.3999999999999998E-3</v>
      </c>
      <c r="I44" s="290">
        <v>3.3999999999999998E-3</v>
      </c>
      <c r="J44" s="290">
        <v>3.3999999999999998E-3</v>
      </c>
      <c r="K44" s="290">
        <v>3.3999999999999998E-3</v>
      </c>
      <c r="L44" s="95"/>
      <c r="M44" s="95"/>
      <c r="N44" s="95"/>
      <c r="O44" s="95"/>
      <c r="P44" s="95"/>
      <c r="Q44" s="95"/>
      <c r="R44" s="95"/>
      <c r="S44" s="95"/>
      <c r="T44" s="95"/>
      <c r="U44" s="95"/>
      <c r="V44" s="95"/>
      <c r="W44" s="95"/>
      <c r="X44" s="95"/>
      <c r="Y44" s="95"/>
      <c r="Z44" s="95"/>
      <c r="AA44" s="95"/>
      <c r="AB44" s="95"/>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row>
    <row r="45" spans="1:60" s="95" customFormat="1" ht="12.75" x14ac:dyDescent="0.25">
      <c r="A45" s="95">
        <v>3901</v>
      </c>
      <c r="B45" s="96" t="s">
        <v>65</v>
      </c>
      <c r="C45" s="97">
        <v>3950</v>
      </c>
      <c r="D45" s="98"/>
      <c r="E45" s="287">
        <v>7.7700000000000005E-2</v>
      </c>
      <c r="F45" s="288">
        <v>3.1300000000000001E-2</v>
      </c>
      <c r="G45" s="288">
        <v>9.1999999999999998E-3</v>
      </c>
      <c r="H45" s="288">
        <v>3.3E-3</v>
      </c>
      <c r="I45" s="288">
        <v>3.3E-3</v>
      </c>
      <c r="J45" s="288">
        <v>3.3E-3</v>
      </c>
      <c r="K45" s="288">
        <v>3.3E-3</v>
      </c>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row>
    <row r="46" spans="1:60" s="102" customFormat="1" ht="12.75" x14ac:dyDescent="0.25">
      <c r="A46" s="99">
        <v>3951</v>
      </c>
      <c r="B46" s="100" t="s">
        <v>65</v>
      </c>
      <c r="C46" s="101">
        <v>4000</v>
      </c>
      <c r="D46" s="98"/>
      <c r="E46" s="289">
        <v>7.9000000000000001E-2</v>
      </c>
      <c r="F46" s="290">
        <v>3.27E-2</v>
      </c>
      <c r="G46" s="290">
        <v>1.03E-2</v>
      </c>
      <c r="H46" s="290">
        <v>3.3E-3</v>
      </c>
      <c r="I46" s="290">
        <v>3.3E-3</v>
      </c>
      <c r="J46" s="290">
        <v>3.3E-3</v>
      </c>
      <c r="K46" s="290">
        <v>3.3E-3</v>
      </c>
      <c r="L46" s="95"/>
      <c r="M46" s="95"/>
      <c r="N46" s="95"/>
      <c r="O46" s="95"/>
      <c r="P46" s="95"/>
      <c r="Q46" s="95"/>
      <c r="R46" s="95"/>
      <c r="S46" s="95"/>
      <c r="T46" s="95"/>
      <c r="U46" s="95"/>
      <c r="V46" s="95"/>
      <c r="W46" s="95"/>
      <c r="X46" s="95"/>
      <c r="Y46" s="95"/>
      <c r="Z46" s="95"/>
      <c r="AA46" s="95"/>
      <c r="AB46" s="95"/>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row>
    <row r="47" spans="1:60" s="95" customFormat="1" ht="16.5" customHeight="1" x14ac:dyDescent="0.25">
      <c r="A47" s="95">
        <v>4001</v>
      </c>
      <c r="B47" s="96" t="s">
        <v>65</v>
      </c>
      <c r="C47" s="97">
        <v>4050</v>
      </c>
      <c r="D47" s="98"/>
      <c r="E47" s="287">
        <v>0.08</v>
      </c>
      <c r="F47" s="288">
        <v>3.4299999999999997E-2</v>
      </c>
      <c r="G47" s="288">
        <v>1.12E-2</v>
      </c>
      <c r="H47" s="288">
        <v>3.2000000000000002E-3</v>
      </c>
      <c r="I47" s="288">
        <v>3.2000000000000002E-3</v>
      </c>
      <c r="J47" s="288">
        <v>3.2000000000000002E-3</v>
      </c>
      <c r="K47" s="288">
        <v>3.2000000000000002E-3</v>
      </c>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row>
    <row r="48" spans="1:60" s="102" customFormat="1" ht="12.75" x14ac:dyDescent="0.25">
      <c r="A48" s="99">
        <v>4051</v>
      </c>
      <c r="B48" s="100" t="s">
        <v>65</v>
      </c>
      <c r="C48" s="101">
        <v>4100</v>
      </c>
      <c r="D48" s="98"/>
      <c r="E48" s="289">
        <v>8.1000000000000003E-2</v>
      </c>
      <c r="F48" s="290">
        <v>3.56E-2</v>
      </c>
      <c r="G48" s="290">
        <v>1.23E-2</v>
      </c>
      <c r="H48" s="290">
        <v>3.2000000000000002E-3</v>
      </c>
      <c r="I48" s="290">
        <v>3.2000000000000002E-3</v>
      </c>
      <c r="J48" s="290">
        <v>3.2000000000000002E-3</v>
      </c>
      <c r="K48" s="290">
        <v>3.2000000000000002E-3</v>
      </c>
      <c r="L48" s="95"/>
      <c r="M48" s="95"/>
      <c r="N48" s="95"/>
      <c r="O48" s="95"/>
      <c r="P48" s="95"/>
      <c r="Q48" s="95"/>
      <c r="R48" s="95"/>
      <c r="S48" s="95"/>
      <c r="T48" s="95"/>
      <c r="U48" s="95"/>
      <c r="V48" s="95"/>
      <c r="W48" s="95"/>
      <c r="X48" s="95"/>
      <c r="Y48" s="95"/>
      <c r="Z48" s="95"/>
      <c r="AA48" s="95"/>
      <c r="AB48" s="95"/>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row>
    <row r="49" spans="1:60" s="95" customFormat="1" ht="12.75" x14ac:dyDescent="0.25">
      <c r="A49" s="95">
        <v>4101</v>
      </c>
      <c r="B49" s="96" t="s">
        <v>65</v>
      </c>
      <c r="C49" s="97">
        <v>4150</v>
      </c>
      <c r="D49" s="98"/>
      <c r="E49" s="287">
        <v>8.1900000000000001E-2</v>
      </c>
      <c r="F49" s="288">
        <v>3.7100000000000001E-2</v>
      </c>
      <c r="G49" s="288">
        <v>1.3599999999999999E-2</v>
      </c>
      <c r="H49" s="288">
        <v>3.3999999999999998E-3</v>
      </c>
      <c r="I49" s="288">
        <v>3.2000000000000002E-3</v>
      </c>
      <c r="J49" s="288">
        <v>3.2000000000000002E-3</v>
      </c>
      <c r="K49" s="288">
        <v>3.2000000000000002E-3</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row>
    <row r="50" spans="1:60" s="102" customFormat="1" ht="12.75" x14ac:dyDescent="0.25">
      <c r="A50" s="99">
        <v>4151</v>
      </c>
      <c r="B50" s="100" t="s">
        <v>65</v>
      </c>
      <c r="C50" s="101">
        <v>4200</v>
      </c>
      <c r="D50" s="98"/>
      <c r="E50" s="289">
        <v>8.3099999999999993E-2</v>
      </c>
      <c r="F50" s="290">
        <v>3.8300000000000001E-2</v>
      </c>
      <c r="G50" s="290">
        <v>1.46E-2</v>
      </c>
      <c r="H50" s="290">
        <v>3.5999999999999999E-3</v>
      </c>
      <c r="I50" s="290">
        <v>3.0999999999999999E-3</v>
      </c>
      <c r="J50" s="290">
        <v>3.0999999999999999E-3</v>
      </c>
      <c r="K50" s="290">
        <v>3.0999999999999999E-3</v>
      </c>
      <c r="L50" s="95"/>
      <c r="M50" s="95"/>
      <c r="N50" s="95"/>
      <c r="O50" s="95"/>
      <c r="P50" s="95"/>
      <c r="Q50" s="95"/>
      <c r="R50" s="95"/>
      <c r="S50" s="95"/>
      <c r="T50" s="95"/>
      <c r="U50" s="95"/>
      <c r="V50" s="95"/>
      <c r="W50" s="95"/>
      <c r="X50" s="95"/>
      <c r="Y50" s="95"/>
      <c r="Z50" s="95"/>
      <c r="AA50" s="95"/>
      <c r="AB50" s="95"/>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row>
    <row r="51" spans="1:60" s="95" customFormat="1" ht="16.5" customHeight="1" x14ac:dyDescent="0.25">
      <c r="A51" s="95">
        <v>4201</v>
      </c>
      <c r="B51" s="96" t="s">
        <v>65</v>
      </c>
      <c r="C51" s="97">
        <v>4250</v>
      </c>
      <c r="D51" s="98"/>
      <c r="E51" s="287">
        <v>8.4000000000000005E-2</v>
      </c>
      <c r="F51" s="288">
        <v>3.9800000000000002E-2</v>
      </c>
      <c r="G51" s="288">
        <v>1.5900000000000001E-2</v>
      </c>
      <c r="H51" s="288">
        <v>3.8E-3</v>
      </c>
      <c r="I51" s="288">
        <v>3.0999999999999999E-3</v>
      </c>
      <c r="J51" s="288">
        <v>3.0999999999999999E-3</v>
      </c>
      <c r="K51" s="288">
        <v>3.0999999999999999E-3</v>
      </c>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row>
    <row r="52" spans="1:60" s="102" customFormat="1" ht="12.75" x14ac:dyDescent="0.25">
      <c r="A52" s="99">
        <v>4251</v>
      </c>
      <c r="B52" s="100" t="s">
        <v>65</v>
      </c>
      <c r="C52" s="101">
        <v>4300</v>
      </c>
      <c r="D52" s="98"/>
      <c r="E52" s="289">
        <v>8.4900000000000003E-2</v>
      </c>
      <c r="F52" s="290">
        <v>4.1200000000000001E-2</v>
      </c>
      <c r="G52" s="290">
        <v>1.6799999999999999E-2</v>
      </c>
      <c r="H52" s="290">
        <v>3.7000000000000002E-3</v>
      </c>
      <c r="I52" s="290">
        <v>3.0000000000000001E-3</v>
      </c>
      <c r="J52" s="290">
        <v>3.0000000000000001E-3</v>
      </c>
      <c r="K52" s="290">
        <v>3.0000000000000001E-3</v>
      </c>
      <c r="L52" s="95"/>
      <c r="M52" s="95"/>
      <c r="N52" s="95"/>
      <c r="O52" s="95"/>
      <c r="P52" s="95"/>
      <c r="Q52" s="95"/>
      <c r="R52" s="95"/>
      <c r="S52" s="95"/>
      <c r="T52" s="95"/>
      <c r="U52" s="95"/>
      <c r="V52" s="95"/>
      <c r="W52" s="95"/>
      <c r="X52" s="95"/>
      <c r="Y52" s="95"/>
      <c r="Z52" s="95"/>
      <c r="AA52" s="95"/>
      <c r="AB52" s="95"/>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row>
    <row r="53" spans="1:60" s="95" customFormat="1" ht="12.75" x14ac:dyDescent="0.25">
      <c r="A53" s="95">
        <v>4301</v>
      </c>
      <c r="B53" s="96" t="s">
        <v>65</v>
      </c>
      <c r="C53" s="97">
        <v>4350</v>
      </c>
      <c r="D53" s="98"/>
      <c r="E53" s="287">
        <v>8.5999999999999993E-2</v>
      </c>
      <c r="F53" s="288">
        <v>4.2299999999999997E-2</v>
      </c>
      <c r="G53" s="288">
        <v>1.7999999999999999E-2</v>
      </c>
      <c r="H53" s="288">
        <v>3.8999999999999998E-3</v>
      </c>
      <c r="I53" s="288">
        <v>3.0000000000000001E-3</v>
      </c>
      <c r="J53" s="288">
        <v>3.0000000000000001E-3</v>
      </c>
      <c r="K53" s="288">
        <v>3.0000000000000001E-3</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row>
    <row r="54" spans="1:60" s="102" customFormat="1" ht="12.75" x14ac:dyDescent="0.25">
      <c r="A54" s="99">
        <v>4351</v>
      </c>
      <c r="B54" s="100" t="s">
        <v>65</v>
      </c>
      <c r="C54" s="101">
        <v>4400</v>
      </c>
      <c r="D54" s="98"/>
      <c r="E54" s="289">
        <v>8.6900000000000005E-2</v>
      </c>
      <c r="F54" s="290">
        <v>4.3700000000000003E-2</v>
      </c>
      <c r="G54" s="290">
        <v>1.9E-2</v>
      </c>
      <c r="H54" s="290">
        <v>4.1000000000000003E-3</v>
      </c>
      <c r="I54" s="290">
        <v>3.0000000000000001E-3</v>
      </c>
      <c r="J54" s="290">
        <v>3.0000000000000001E-3</v>
      </c>
      <c r="K54" s="290">
        <v>3.0000000000000001E-3</v>
      </c>
      <c r="L54" s="95"/>
      <c r="M54" s="95"/>
      <c r="N54" s="95"/>
      <c r="O54" s="95"/>
      <c r="P54" s="95"/>
      <c r="Q54" s="95"/>
      <c r="R54" s="95"/>
      <c r="S54" s="95"/>
      <c r="T54" s="95"/>
      <c r="U54" s="95"/>
      <c r="V54" s="95"/>
      <c r="W54" s="95"/>
      <c r="X54" s="95"/>
      <c r="Y54" s="95"/>
      <c r="Z54" s="95"/>
      <c r="AA54" s="95"/>
      <c r="AB54" s="95"/>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row>
    <row r="55" spans="1:60" s="95" customFormat="1" ht="16.5" customHeight="1" x14ac:dyDescent="0.25">
      <c r="A55" s="95">
        <v>4401</v>
      </c>
      <c r="B55" s="96" t="s">
        <v>65</v>
      </c>
      <c r="C55" s="97">
        <v>4450</v>
      </c>
      <c r="D55" s="98"/>
      <c r="E55" s="287">
        <v>8.77E-2</v>
      </c>
      <c r="F55" s="288">
        <v>4.4699999999999997E-2</v>
      </c>
      <c r="G55" s="288">
        <v>2.01E-2</v>
      </c>
      <c r="H55" s="288">
        <v>4.3E-3</v>
      </c>
      <c r="I55" s="288">
        <v>2.8999999999999998E-3</v>
      </c>
      <c r="J55" s="288">
        <v>2.8999999999999998E-3</v>
      </c>
      <c r="K55" s="288">
        <v>2.8999999999999998E-3</v>
      </c>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row>
    <row r="56" spans="1:60" s="102" customFormat="1" ht="12.75" x14ac:dyDescent="0.25">
      <c r="A56" s="99">
        <v>4451</v>
      </c>
      <c r="B56" s="100" t="s">
        <v>65</v>
      </c>
      <c r="C56" s="101">
        <v>4500</v>
      </c>
      <c r="D56" s="98"/>
      <c r="E56" s="289">
        <v>8.8700000000000001E-2</v>
      </c>
      <c r="F56" s="290">
        <v>4.5999999999999999E-2</v>
      </c>
      <c r="G56" s="290">
        <v>2.1000000000000001E-2</v>
      </c>
      <c r="H56" s="290">
        <v>4.8999999999999998E-3</v>
      </c>
      <c r="I56" s="290">
        <v>2.8999999999999998E-3</v>
      </c>
      <c r="J56" s="290">
        <v>2.8999999999999998E-3</v>
      </c>
      <c r="K56" s="290">
        <v>2.8999999999999998E-3</v>
      </c>
      <c r="L56" s="95"/>
      <c r="M56" s="95"/>
      <c r="N56" s="95"/>
      <c r="O56" s="95"/>
      <c r="P56" s="95"/>
      <c r="Q56" s="95"/>
      <c r="R56" s="95"/>
      <c r="S56" s="95"/>
      <c r="T56" s="95"/>
      <c r="U56" s="95"/>
      <c r="V56" s="95"/>
      <c r="W56" s="95"/>
      <c r="X56" s="95"/>
      <c r="Y56" s="95"/>
      <c r="Z56" s="95"/>
      <c r="AA56" s="95"/>
      <c r="AB56" s="95"/>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row>
    <row r="57" spans="1:60" s="95" customFormat="1" ht="12.75" x14ac:dyDescent="0.25">
      <c r="A57" s="95">
        <v>4501</v>
      </c>
      <c r="B57" s="96" t="s">
        <v>65</v>
      </c>
      <c r="C57" s="97">
        <v>4550</v>
      </c>
      <c r="D57" s="98"/>
      <c r="E57" s="287">
        <v>8.9499999999999996E-2</v>
      </c>
      <c r="F57" s="288">
        <v>4.6899999999999997E-2</v>
      </c>
      <c r="G57" s="288">
        <v>2.2100000000000002E-2</v>
      </c>
      <c r="H57" s="288">
        <v>5.1000000000000004E-3</v>
      </c>
      <c r="I57" s="288">
        <v>2.8999999999999998E-3</v>
      </c>
      <c r="J57" s="288">
        <v>2.8999999999999998E-3</v>
      </c>
      <c r="K57" s="288">
        <v>2.8999999999999998E-3</v>
      </c>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row>
    <row r="58" spans="1:60" s="102" customFormat="1" ht="12.75" x14ac:dyDescent="0.25">
      <c r="A58" s="99">
        <v>4551</v>
      </c>
      <c r="B58" s="100" t="s">
        <v>65</v>
      </c>
      <c r="C58" s="101">
        <v>4600</v>
      </c>
      <c r="D58" s="98"/>
      <c r="E58" s="289">
        <v>9.0300000000000005E-2</v>
      </c>
      <c r="F58" s="290">
        <v>4.7899999999999998E-2</v>
      </c>
      <c r="G58" s="290">
        <v>2.3400000000000001E-2</v>
      </c>
      <c r="H58" s="290">
        <v>5.8999999999999999E-3</v>
      </c>
      <c r="I58" s="290">
        <v>2.8E-3</v>
      </c>
      <c r="J58" s="290">
        <v>2.8E-3</v>
      </c>
      <c r="K58" s="290">
        <v>2.8E-3</v>
      </c>
      <c r="L58" s="95"/>
      <c r="M58" s="95"/>
      <c r="N58" s="95"/>
      <c r="O58" s="95"/>
      <c r="P58" s="95"/>
      <c r="Q58" s="95"/>
      <c r="R58" s="95"/>
      <c r="S58" s="95"/>
      <c r="T58" s="95"/>
      <c r="U58" s="95"/>
      <c r="V58" s="95"/>
      <c r="W58" s="95"/>
      <c r="X58" s="95"/>
      <c r="Y58" s="95"/>
      <c r="Z58" s="95"/>
      <c r="AA58" s="95"/>
      <c r="AB58" s="95"/>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row>
    <row r="59" spans="1:60" s="104" customFormat="1" ht="16.5" customHeight="1" x14ac:dyDescent="0.25">
      <c r="A59" s="95">
        <v>4601</v>
      </c>
      <c r="B59" s="96" t="s">
        <v>65</v>
      </c>
      <c r="C59" s="97">
        <v>4600</v>
      </c>
      <c r="D59" s="103"/>
      <c r="E59" s="287">
        <v>9.0999999999999998E-2</v>
      </c>
      <c r="F59" s="288">
        <v>4.9099999999999998E-2</v>
      </c>
      <c r="G59" s="288">
        <v>2.46E-2</v>
      </c>
      <c r="H59" s="288">
        <v>6.7000000000000002E-3</v>
      </c>
      <c r="I59" s="288">
        <v>2.8E-3</v>
      </c>
      <c r="J59" s="288">
        <v>2.8E-3</v>
      </c>
      <c r="K59" s="288">
        <v>2.8E-3</v>
      </c>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row>
    <row r="60" spans="1:60" s="104" customFormat="1" x14ac:dyDescent="0.25">
      <c r="A60" s="99">
        <v>4651</v>
      </c>
      <c r="B60" s="100" t="s">
        <v>65</v>
      </c>
      <c r="C60" s="101" t="s">
        <v>115</v>
      </c>
      <c r="D60" s="103"/>
      <c r="E60" s="289">
        <v>9.1999999999999998E-2</v>
      </c>
      <c r="F60" s="290">
        <v>5.0099999999999999E-2</v>
      </c>
      <c r="G60" s="290">
        <v>2.5899999999999999E-2</v>
      </c>
      <c r="H60" s="290">
        <v>7.7000000000000002E-3</v>
      </c>
      <c r="I60" s="290">
        <v>2.8E-3</v>
      </c>
      <c r="J60" s="290">
        <v>2.8E-3</v>
      </c>
      <c r="K60" s="290">
        <v>2.8E-3</v>
      </c>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row>
    <row r="61" spans="1:60" s="104" customFormat="1" x14ac:dyDescent="0.25">
      <c r="A61" s="95">
        <v>4701</v>
      </c>
      <c r="B61" s="96" t="s">
        <v>65</v>
      </c>
      <c r="C61" s="97" t="s">
        <v>116</v>
      </c>
      <c r="D61" s="103"/>
      <c r="E61" s="287">
        <v>9.2899999999999996E-2</v>
      </c>
      <c r="F61" s="288">
        <v>5.1200000000000002E-2</v>
      </c>
      <c r="G61" s="288">
        <v>2.7099999999999999E-2</v>
      </c>
      <c r="H61" s="288">
        <v>8.6999999999999994E-3</v>
      </c>
      <c r="I61" s="288">
        <v>2.8E-3</v>
      </c>
      <c r="J61" s="288">
        <v>2.8E-3</v>
      </c>
      <c r="K61" s="288">
        <v>2.8E-3</v>
      </c>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row>
    <row r="62" spans="1:60" s="104" customFormat="1" x14ac:dyDescent="0.25">
      <c r="A62" s="99">
        <v>4751</v>
      </c>
      <c r="B62" s="100" t="s">
        <v>65</v>
      </c>
      <c r="C62" s="101" t="s">
        <v>117</v>
      </c>
      <c r="D62" s="103"/>
      <c r="E62" s="289">
        <v>9.4E-2</v>
      </c>
      <c r="F62" s="290">
        <v>5.2400000000000002E-2</v>
      </c>
      <c r="G62" s="290">
        <v>2.8500000000000001E-2</v>
      </c>
      <c r="H62" s="290">
        <v>9.4000000000000004E-3</v>
      </c>
      <c r="I62" s="290">
        <v>2.7000000000000001E-3</v>
      </c>
      <c r="J62" s="290">
        <v>2.7000000000000001E-3</v>
      </c>
      <c r="K62" s="290">
        <v>2.7000000000000001E-3</v>
      </c>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row>
    <row r="63" spans="1:60" s="104" customFormat="1" x14ac:dyDescent="0.25">
      <c r="B63" s="105"/>
      <c r="C63" s="106"/>
      <c r="E63" s="107"/>
      <c r="F63" s="107"/>
      <c r="G63" s="107"/>
      <c r="H63" s="107"/>
      <c r="I63" s="107"/>
      <c r="J63" s="106"/>
      <c r="K63" s="106"/>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row>
    <row r="64" spans="1:60" s="104" customFormat="1" x14ac:dyDescent="0.25">
      <c r="B64" s="105"/>
      <c r="C64" s="106"/>
      <c r="E64" s="107"/>
      <c r="F64" s="107"/>
      <c r="G64" s="107"/>
      <c r="H64" s="107"/>
      <c r="I64" s="107"/>
      <c r="J64" s="106"/>
      <c r="K64" s="106"/>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row>
    <row r="65" spans="2:60" s="104" customFormat="1" x14ac:dyDescent="0.25">
      <c r="B65" s="105"/>
      <c r="C65" s="106"/>
      <c r="E65" s="107"/>
      <c r="F65" s="107"/>
      <c r="G65" s="107"/>
      <c r="H65" s="107"/>
      <c r="I65" s="107"/>
      <c r="J65" s="106"/>
      <c r="K65" s="106"/>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row>
    <row r="66" spans="2:60" s="104" customFormat="1" x14ac:dyDescent="0.25">
      <c r="B66" s="105"/>
      <c r="C66" s="106"/>
      <c r="E66" s="107"/>
      <c r="F66" s="107"/>
      <c r="G66" s="107"/>
      <c r="H66" s="107"/>
      <c r="I66" s="107"/>
      <c r="J66" s="106"/>
      <c r="K66" s="106"/>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row>
    <row r="67" spans="2:60" s="104" customFormat="1" x14ac:dyDescent="0.25">
      <c r="B67" s="105"/>
      <c r="C67" s="106"/>
      <c r="E67" s="107"/>
      <c r="F67" s="107"/>
      <c r="G67" s="107"/>
      <c r="H67" s="107"/>
      <c r="I67" s="107"/>
      <c r="J67" s="106"/>
      <c r="K67" s="106"/>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row>
    <row r="68" spans="2:60" s="104" customFormat="1" x14ac:dyDescent="0.25">
      <c r="B68" s="105"/>
      <c r="C68" s="106"/>
      <c r="E68" s="107"/>
      <c r="F68" s="107"/>
      <c r="G68" s="107"/>
      <c r="H68" s="107"/>
      <c r="I68" s="107"/>
      <c r="J68" s="106"/>
      <c r="K68" s="106"/>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row>
    <row r="69" spans="2:60" s="104" customFormat="1" x14ac:dyDescent="0.25">
      <c r="B69" s="105"/>
      <c r="C69" s="106"/>
      <c r="E69" s="107"/>
      <c r="F69" s="107"/>
      <c r="G69" s="107"/>
      <c r="H69" s="107"/>
      <c r="I69" s="107"/>
      <c r="J69" s="106"/>
      <c r="K69" s="106"/>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row>
    <row r="70" spans="2:60" s="104" customFormat="1" x14ac:dyDescent="0.25">
      <c r="B70" s="105"/>
      <c r="C70" s="106"/>
      <c r="E70" s="107"/>
      <c r="F70" s="107"/>
      <c r="G70" s="107"/>
      <c r="H70" s="107"/>
      <c r="I70" s="107"/>
      <c r="J70" s="106"/>
      <c r="K70" s="106"/>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row>
    <row r="71" spans="2:60" s="104" customFormat="1" x14ac:dyDescent="0.25">
      <c r="B71" s="105"/>
      <c r="C71" s="106"/>
      <c r="E71" s="107"/>
      <c r="F71" s="107"/>
      <c r="G71" s="107"/>
      <c r="H71" s="107"/>
      <c r="I71" s="107"/>
      <c r="J71" s="106"/>
      <c r="K71" s="106"/>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row>
    <row r="72" spans="2:60" s="110" customFormat="1" x14ac:dyDescent="0.25">
      <c r="B72" s="108"/>
      <c r="C72" s="109"/>
      <c r="E72" s="111"/>
      <c r="F72" s="111"/>
      <c r="G72" s="111"/>
      <c r="H72" s="111"/>
      <c r="I72" s="111"/>
      <c r="J72" s="109"/>
      <c r="K72" s="109"/>
    </row>
    <row r="73" spans="2:60" s="110" customFormat="1" x14ac:dyDescent="0.25">
      <c r="B73" s="108"/>
      <c r="C73" s="109"/>
      <c r="E73" s="111"/>
      <c r="F73" s="111"/>
      <c r="G73" s="111"/>
      <c r="H73" s="111"/>
      <c r="I73" s="111"/>
      <c r="J73" s="109"/>
      <c r="K73" s="109"/>
    </row>
    <row r="74" spans="2:60" s="110" customFormat="1" x14ac:dyDescent="0.25">
      <c r="B74" s="108"/>
      <c r="C74" s="109"/>
      <c r="E74" s="111"/>
      <c r="F74" s="111"/>
      <c r="G74" s="111"/>
      <c r="H74" s="111"/>
      <c r="I74" s="111"/>
      <c r="J74" s="109"/>
      <c r="K74" s="109"/>
    </row>
    <row r="75" spans="2:60" s="110" customFormat="1" x14ac:dyDescent="0.25">
      <c r="B75" s="108"/>
      <c r="C75" s="109"/>
      <c r="E75" s="111"/>
      <c r="F75" s="111"/>
      <c r="G75" s="111"/>
      <c r="H75" s="111"/>
      <c r="I75" s="111"/>
      <c r="J75" s="109"/>
      <c r="K75" s="109"/>
    </row>
    <row r="76" spans="2:60" s="110" customFormat="1" x14ac:dyDescent="0.25">
      <c r="B76" s="108"/>
      <c r="C76" s="109"/>
      <c r="E76" s="111"/>
      <c r="F76" s="111"/>
      <c r="G76" s="111"/>
      <c r="H76" s="111"/>
      <c r="I76" s="111"/>
      <c r="J76" s="109"/>
      <c r="K76" s="109"/>
    </row>
    <row r="77" spans="2:60" s="110" customFormat="1" x14ac:dyDescent="0.25">
      <c r="B77" s="108"/>
      <c r="C77" s="109"/>
      <c r="E77" s="111"/>
      <c r="F77" s="111"/>
      <c r="G77" s="111"/>
      <c r="H77" s="111"/>
      <c r="I77" s="111"/>
      <c r="J77" s="109"/>
      <c r="K77" s="109"/>
    </row>
    <row r="78" spans="2:60" s="110" customFormat="1" x14ac:dyDescent="0.25">
      <c r="B78" s="108"/>
      <c r="C78" s="109"/>
      <c r="E78" s="111"/>
      <c r="F78" s="111"/>
      <c r="G78" s="111"/>
      <c r="H78" s="111"/>
      <c r="I78" s="111"/>
      <c r="J78" s="109"/>
      <c r="K78" s="109"/>
    </row>
    <row r="79" spans="2:60" s="110" customFormat="1" x14ac:dyDescent="0.25">
      <c r="B79" s="108"/>
      <c r="C79" s="109"/>
      <c r="E79" s="111"/>
      <c r="F79" s="111"/>
      <c r="G79" s="111"/>
      <c r="H79" s="111"/>
      <c r="I79" s="111"/>
      <c r="J79" s="109"/>
      <c r="K79" s="109"/>
    </row>
    <row r="80" spans="2:60" s="110" customFormat="1" x14ac:dyDescent="0.25">
      <c r="B80" s="108"/>
      <c r="C80" s="109"/>
      <c r="E80" s="111"/>
      <c r="F80" s="111"/>
      <c r="G80" s="111"/>
      <c r="H80" s="111"/>
      <c r="I80" s="111"/>
      <c r="J80" s="109"/>
      <c r="K80" s="109"/>
    </row>
    <row r="81" spans="2:11" s="110" customFormat="1" x14ac:dyDescent="0.25">
      <c r="B81" s="108"/>
      <c r="C81" s="109"/>
      <c r="E81" s="111"/>
      <c r="F81" s="111"/>
      <c r="G81" s="111"/>
      <c r="H81" s="111"/>
      <c r="I81" s="111"/>
      <c r="J81" s="109"/>
      <c r="K81" s="109"/>
    </row>
    <row r="82" spans="2:11" s="110" customFormat="1" x14ac:dyDescent="0.25">
      <c r="B82" s="108"/>
      <c r="C82" s="109"/>
      <c r="E82" s="111"/>
      <c r="F82" s="111"/>
      <c r="G82" s="111"/>
      <c r="H82" s="111"/>
      <c r="I82" s="111"/>
      <c r="J82" s="109"/>
      <c r="K82" s="109"/>
    </row>
    <row r="83" spans="2:11" s="110" customFormat="1" x14ac:dyDescent="0.25">
      <c r="B83" s="108"/>
      <c r="C83" s="109"/>
      <c r="E83" s="111"/>
      <c r="F83" s="111"/>
      <c r="G83" s="111"/>
      <c r="H83" s="111"/>
      <c r="I83" s="111"/>
      <c r="J83" s="109"/>
      <c r="K83" s="109"/>
    </row>
    <row r="84" spans="2:11" s="110" customFormat="1" x14ac:dyDescent="0.25">
      <c r="B84" s="108"/>
      <c r="C84" s="109"/>
      <c r="E84" s="111"/>
      <c r="F84" s="111"/>
      <c r="G84" s="111"/>
      <c r="H84" s="111"/>
      <c r="I84" s="111"/>
      <c r="J84" s="109"/>
      <c r="K84" s="109"/>
    </row>
    <row r="85" spans="2:11" s="110" customFormat="1" x14ac:dyDescent="0.25">
      <c r="B85" s="108"/>
      <c r="C85" s="109"/>
      <c r="E85" s="111"/>
      <c r="F85" s="111"/>
      <c r="G85" s="111"/>
      <c r="H85" s="111"/>
      <c r="I85" s="111"/>
      <c r="J85" s="109"/>
      <c r="K85" s="109"/>
    </row>
    <row r="86" spans="2:11" s="110" customFormat="1" x14ac:dyDescent="0.25">
      <c r="B86" s="108"/>
      <c r="C86" s="109"/>
      <c r="E86" s="111"/>
      <c r="F86" s="111"/>
      <c r="G86" s="111"/>
      <c r="H86" s="111"/>
      <c r="I86" s="111"/>
      <c r="J86" s="109"/>
      <c r="K86" s="109"/>
    </row>
    <row r="87" spans="2:11" s="110" customFormat="1" x14ac:dyDescent="0.25">
      <c r="B87" s="108"/>
      <c r="C87" s="109"/>
      <c r="E87" s="111"/>
      <c r="F87" s="111"/>
      <c r="G87" s="111"/>
      <c r="H87" s="111"/>
      <c r="I87" s="111"/>
      <c r="J87" s="109"/>
      <c r="K87" s="109"/>
    </row>
    <row r="88" spans="2:11" s="110" customFormat="1" x14ac:dyDescent="0.25">
      <c r="B88" s="108"/>
      <c r="C88" s="109"/>
      <c r="E88" s="111"/>
      <c r="F88" s="111"/>
      <c r="G88" s="111"/>
      <c r="H88" s="111"/>
      <c r="I88" s="111"/>
      <c r="J88" s="109"/>
      <c r="K88" s="109"/>
    </row>
    <row r="89" spans="2:11" s="110" customFormat="1" x14ac:dyDescent="0.25">
      <c r="B89" s="108"/>
      <c r="C89" s="109"/>
      <c r="E89" s="111"/>
      <c r="F89" s="111"/>
      <c r="G89" s="111"/>
      <c r="H89" s="111"/>
      <c r="I89" s="111"/>
      <c r="J89" s="109"/>
      <c r="K89" s="109"/>
    </row>
    <row r="90" spans="2:11" s="110" customFormat="1" x14ac:dyDescent="0.25">
      <c r="B90" s="108"/>
      <c r="C90" s="109"/>
      <c r="E90" s="111"/>
      <c r="F90" s="111"/>
      <c r="G90" s="111"/>
      <c r="H90" s="111"/>
      <c r="I90" s="111"/>
      <c r="J90" s="109"/>
      <c r="K90" s="109"/>
    </row>
    <row r="91" spans="2:11" s="110" customFormat="1" x14ac:dyDescent="0.25">
      <c r="B91" s="108"/>
      <c r="C91" s="109"/>
      <c r="E91" s="111"/>
      <c r="F91" s="111"/>
      <c r="G91" s="111"/>
      <c r="H91" s="111"/>
      <c r="I91" s="111"/>
      <c r="J91" s="109"/>
      <c r="K91" s="109"/>
    </row>
    <row r="92" spans="2:11" s="110" customFormat="1" x14ac:dyDescent="0.25">
      <c r="B92" s="108"/>
      <c r="C92" s="109"/>
      <c r="E92" s="111"/>
      <c r="F92" s="111"/>
      <c r="G92" s="111"/>
      <c r="H92" s="111"/>
      <c r="I92" s="111"/>
      <c r="J92" s="109"/>
      <c r="K92" s="109"/>
    </row>
    <row r="93" spans="2:11" s="110" customFormat="1" x14ac:dyDescent="0.25">
      <c r="B93" s="108"/>
      <c r="C93" s="109"/>
      <c r="E93" s="111"/>
      <c r="F93" s="111"/>
      <c r="G93" s="111"/>
      <c r="H93" s="111"/>
      <c r="I93" s="111"/>
      <c r="J93" s="109"/>
      <c r="K93" s="109"/>
    </row>
    <row r="94" spans="2:11" s="110" customFormat="1" x14ac:dyDescent="0.25">
      <c r="B94" s="108"/>
      <c r="C94" s="109"/>
      <c r="E94" s="111"/>
      <c r="F94" s="111"/>
      <c r="G94" s="111"/>
      <c r="H94" s="111"/>
      <c r="I94" s="111"/>
      <c r="J94" s="109"/>
      <c r="K94" s="109"/>
    </row>
    <row r="95" spans="2:11" s="110" customFormat="1" x14ac:dyDescent="0.25">
      <c r="B95" s="108"/>
      <c r="C95" s="109"/>
      <c r="E95" s="111"/>
      <c r="F95" s="111"/>
      <c r="G95" s="111"/>
      <c r="H95" s="111"/>
      <c r="I95" s="111"/>
      <c r="J95" s="109"/>
      <c r="K95" s="109"/>
    </row>
    <row r="96" spans="2:11" s="110" customFormat="1" x14ac:dyDescent="0.25">
      <c r="B96" s="108"/>
      <c r="C96" s="109"/>
      <c r="E96" s="111"/>
      <c r="F96" s="111"/>
      <c r="G96" s="111"/>
      <c r="H96" s="111"/>
      <c r="I96" s="111"/>
      <c r="J96" s="109"/>
      <c r="K96" s="109"/>
    </row>
    <row r="97" spans="2:11" s="110" customFormat="1" x14ac:dyDescent="0.25">
      <c r="B97" s="108"/>
      <c r="C97" s="109"/>
      <c r="E97" s="111"/>
      <c r="F97" s="111"/>
      <c r="G97" s="111"/>
      <c r="H97" s="111"/>
      <c r="I97" s="111"/>
      <c r="J97" s="109"/>
      <c r="K97" s="109"/>
    </row>
    <row r="98" spans="2:11" s="110" customFormat="1" x14ac:dyDescent="0.25">
      <c r="B98" s="108"/>
      <c r="C98" s="109"/>
      <c r="E98" s="111"/>
      <c r="F98" s="111"/>
      <c r="G98" s="111"/>
      <c r="H98" s="111"/>
      <c r="I98" s="111"/>
      <c r="J98" s="109"/>
      <c r="K98" s="109"/>
    </row>
    <row r="99" spans="2:11" s="110" customFormat="1" x14ac:dyDescent="0.25">
      <c r="B99" s="108"/>
      <c r="C99" s="109"/>
      <c r="E99" s="111"/>
      <c r="F99" s="111"/>
      <c r="G99" s="111"/>
      <c r="H99" s="111"/>
      <c r="I99" s="111"/>
      <c r="J99" s="109"/>
      <c r="K99" s="109"/>
    </row>
    <row r="100" spans="2:11" s="110" customFormat="1" x14ac:dyDescent="0.25">
      <c r="B100" s="108"/>
      <c r="C100" s="109"/>
      <c r="E100" s="111"/>
      <c r="F100" s="111"/>
      <c r="G100" s="111"/>
      <c r="H100" s="111"/>
      <c r="I100" s="111"/>
      <c r="J100" s="109"/>
      <c r="K100" s="109"/>
    </row>
    <row r="101" spans="2:11" s="110" customFormat="1" x14ac:dyDescent="0.25">
      <c r="B101" s="108"/>
      <c r="C101" s="109"/>
      <c r="E101" s="111"/>
      <c r="F101" s="111"/>
      <c r="G101" s="111"/>
      <c r="H101" s="111"/>
      <c r="I101" s="111"/>
      <c r="J101" s="109"/>
      <c r="K101" s="109"/>
    </row>
    <row r="102" spans="2:11" s="110" customFormat="1" x14ac:dyDescent="0.25">
      <c r="B102" s="108"/>
      <c r="C102" s="109"/>
      <c r="E102" s="111"/>
      <c r="F102" s="111"/>
      <c r="G102" s="111"/>
      <c r="H102" s="111"/>
      <c r="I102" s="111"/>
      <c r="J102" s="109"/>
      <c r="K102" s="109"/>
    </row>
    <row r="103" spans="2:11" s="110" customFormat="1" x14ac:dyDescent="0.25">
      <c r="B103" s="108"/>
      <c r="C103" s="109"/>
      <c r="E103" s="111"/>
      <c r="F103" s="111"/>
      <c r="G103" s="111"/>
      <c r="H103" s="111"/>
      <c r="I103" s="111"/>
      <c r="J103" s="109"/>
      <c r="K103" s="109"/>
    </row>
    <row r="104" spans="2:11" s="110" customFormat="1" x14ac:dyDescent="0.25">
      <c r="B104" s="108"/>
      <c r="C104" s="109"/>
      <c r="E104" s="111"/>
      <c r="F104" s="111"/>
      <c r="G104" s="111"/>
      <c r="H104" s="111"/>
      <c r="I104" s="111"/>
      <c r="J104" s="109"/>
      <c r="K104" s="109"/>
    </row>
    <row r="105" spans="2:11" s="110" customFormat="1" x14ac:dyDescent="0.25">
      <c r="B105" s="108"/>
      <c r="C105" s="109"/>
      <c r="E105" s="111"/>
      <c r="F105" s="111"/>
      <c r="G105" s="111"/>
      <c r="H105" s="111"/>
      <c r="I105" s="111"/>
      <c r="J105" s="109"/>
      <c r="K105" s="109"/>
    </row>
    <row r="106" spans="2:11" s="110" customFormat="1" x14ac:dyDescent="0.25">
      <c r="B106" s="108"/>
      <c r="C106" s="109"/>
      <c r="E106" s="111"/>
      <c r="F106" s="111"/>
      <c r="G106" s="111"/>
      <c r="H106" s="111"/>
      <c r="I106" s="111"/>
      <c r="J106" s="109"/>
      <c r="K106" s="109"/>
    </row>
    <row r="107" spans="2:11" s="110" customFormat="1" x14ac:dyDescent="0.25">
      <c r="B107" s="108"/>
      <c r="C107" s="109"/>
      <c r="E107" s="111"/>
      <c r="F107" s="111"/>
      <c r="G107" s="111"/>
      <c r="H107" s="111"/>
      <c r="I107" s="111"/>
      <c r="J107" s="109"/>
      <c r="K107" s="109"/>
    </row>
    <row r="108" spans="2:11" s="110" customFormat="1" x14ac:dyDescent="0.25">
      <c r="B108" s="108"/>
      <c r="C108" s="109"/>
      <c r="E108" s="111"/>
      <c r="F108" s="111"/>
      <c r="G108" s="111"/>
      <c r="H108" s="111"/>
      <c r="I108" s="111"/>
      <c r="J108" s="109"/>
      <c r="K108" s="109"/>
    </row>
    <row r="109" spans="2:11" s="110" customFormat="1" x14ac:dyDescent="0.25">
      <c r="B109" s="108"/>
      <c r="C109" s="109"/>
      <c r="E109" s="111"/>
      <c r="F109" s="111"/>
      <c r="G109" s="111"/>
      <c r="H109" s="111"/>
      <c r="I109" s="111"/>
      <c r="J109" s="109"/>
      <c r="K109" s="109"/>
    </row>
    <row r="110" spans="2:11" s="110" customFormat="1" x14ac:dyDescent="0.25">
      <c r="B110" s="108"/>
      <c r="C110" s="109"/>
      <c r="E110" s="111"/>
      <c r="F110" s="111"/>
      <c r="G110" s="111"/>
      <c r="H110" s="111"/>
      <c r="I110" s="111"/>
      <c r="J110" s="109"/>
      <c r="K110" s="109"/>
    </row>
    <row r="111" spans="2:11" s="110" customFormat="1" x14ac:dyDescent="0.25">
      <c r="B111" s="108"/>
      <c r="C111" s="109"/>
      <c r="E111" s="111"/>
      <c r="F111" s="111"/>
      <c r="G111" s="111"/>
      <c r="H111" s="111"/>
      <c r="I111" s="111"/>
      <c r="J111" s="109"/>
      <c r="K111" s="109"/>
    </row>
    <row r="112" spans="2:11" s="110" customFormat="1" x14ac:dyDescent="0.25">
      <c r="B112" s="108"/>
      <c r="C112" s="109"/>
      <c r="E112" s="111"/>
      <c r="F112" s="111"/>
      <c r="G112" s="111"/>
      <c r="H112" s="111"/>
      <c r="I112" s="111"/>
      <c r="J112" s="109"/>
      <c r="K112" s="109"/>
    </row>
    <row r="113" spans="2:11" s="110" customFormat="1" x14ac:dyDescent="0.25">
      <c r="B113" s="108"/>
      <c r="C113" s="109"/>
      <c r="E113" s="111"/>
      <c r="F113" s="111"/>
      <c r="G113" s="111"/>
      <c r="H113" s="111"/>
      <c r="I113" s="111"/>
      <c r="J113" s="109"/>
      <c r="K113" s="109"/>
    </row>
    <row r="114" spans="2:11" s="110" customFormat="1" x14ac:dyDescent="0.25">
      <c r="B114" s="108"/>
      <c r="C114" s="109"/>
      <c r="E114" s="111"/>
      <c r="F114" s="111"/>
      <c r="G114" s="111"/>
      <c r="H114" s="111"/>
      <c r="I114" s="111"/>
      <c r="J114" s="109"/>
      <c r="K114" s="109"/>
    </row>
    <row r="115" spans="2:11" s="110" customFormat="1" x14ac:dyDescent="0.25">
      <c r="B115" s="108"/>
      <c r="C115" s="109"/>
      <c r="E115" s="111"/>
      <c r="F115" s="111"/>
      <c r="G115" s="111"/>
      <c r="H115" s="111"/>
      <c r="I115" s="111"/>
      <c r="J115" s="109"/>
      <c r="K115" s="109"/>
    </row>
    <row r="116" spans="2:11" s="110" customFormat="1" x14ac:dyDescent="0.25">
      <c r="B116" s="108"/>
      <c r="C116" s="109"/>
      <c r="E116" s="111"/>
      <c r="F116" s="111"/>
      <c r="G116" s="111"/>
      <c r="H116" s="111"/>
      <c r="I116" s="111"/>
      <c r="J116" s="109"/>
      <c r="K116" s="109"/>
    </row>
    <row r="117" spans="2:11" s="110" customFormat="1" x14ac:dyDescent="0.25">
      <c r="B117" s="108"/>
      <c r="C117" s="109"/>
      <c r="E117" s="111"/>
      <c r="F117" s="111"/>
      <c r="G117" s="111"/>
      <c r="H117" s="111"/>
      <c r="I117" s="111"/>
      <c r="J117" s="109"/>
      <c r="K117" s="109"/>
    </row>
    <row r="118" spans="2:11" s="110" customFormat="1" x14ac:dyDescent="0.25">
      <c r="B118" s="108"/>
      <c r="C118" s="109"/>
      <c r="E118" s="111"/>
      <c r="F118" s="111"/>
      <c r="G118" s="111"/>
      <c r="H118" s="111"/>
      <c r="I118" s="111"/>
      <c r="J118" s="109"/>
      <c r="K118" s="109"/>
    </row>
    <row r="119" spans="2:11" s="110" customFormat="1" x14ac:dyDescent="0.25">
      <c r="B119" s="108"/>
      <c r="C119" s="109"/>
      <c r="E119" s="111"/>
      <c r="F119" s="111"/>
      <c r="G119" s="111"/>
      <c r="H119" s="111"/>
      <c r="I119" s="111"/>
      <c r="J119" s="109"/>
      <c r="K119" s="109"/>
    </row>
    <row r="120" spans="2:11" s="110" customFormat="1" x14ac:dyDescent="0.25">
      <c r="B120" s="108"/>
      <c r="C120" s="109"/>
      <c r="E120" s="111"/>
      <c r="F120" s="111"/>
      <c r="G120" s="111"/>
      <c r="H120" s="111"/>
      <c r="I120" s="111"/>
      <c r="J120" s="109"/>
      <c r="K120" s="109"/>
    </row>
    <row r="121" spans="2:11" s="110" customFormat="1" x14ac:dyDescent="0.25">
      <c r="B121" s="108"/>
      <c r="C121" s="109"/>
      <c r="E121" s="111"/>
      <c r="F121" s="111"/>
      <c r="G121" s="111"/>
      <c r="H121" s="111"/>
      <c r="I121" s="111"/>
      <c r="J121" s="109"/>
      <c r="K121" s="109"/>
    </row>
    <row r="122" spans="2:11" s="110" customFormat="1" x14ac:dyDescent="0.25">
      <c r="B122" s="108"/>
      <c r="C122" s="109"/>
      <c r="E122" s="111"/>
      <c r="F122" s="111"/>
      <c r="G122" s="111"/>
      <c r="H122" s="111"/>
      <c r="I122" s="111"/>
      <c r="J122" s="109"/>
      <c r="K122" s="109"/>
    </row>
    <row r="123" spans="2:11" s="110" customFormat="1" x14ac:dyDescent="0.25">
      <c r="B123" s="108"/>
      <c r="C123" s="109"/>
      <c r="E123" s="111"/>
      <c r="F123" s="111"/>
      <c r="G123" s="111"/>
      <c r="H123" s="111"/>
      <c r="I123" s="111"/>
      <c r="J123" s="109"/>
      <c r="K123" s="109"/>
    </row>
    <row r="124" spans="2:11" s="110" customFormat="1" x14ac:dyDescent="0.25">
      <c r="B124" s="108"/>
      <c r="C124" s="109"/>
      <c r="E124" s="111"/>
      <c r="F124" s="111"/>
      <c r="G124" s="111"/>
      <c r="H124" s="111"/>
      <c r="I124" s="111"/>
      <c r="J124" s="109"/>
      <c r="K124" s="109"/>
    </row>
    <row r="125" spans="2:11" s="110" customFormat="1" x14ac:dyDescent="0.25">
      <c r="B125" s="108"/>
      <c r="C125" s="109"/>
      <c r="E125" s="111"/>
      <c r="F125" s="111"/>
      <c r="G125" s="111"/>
      <c r="H125" s="111"/>
      <c r="I125" s="111"/>
      <c r="J125" s="109"/>
      <c r="K125" s="109"/>
    </row>
    <row r="126" spans="2:11" s="110" customFormat="1" x14ac:dyDescent="0.25">
      <c r="B126" s="108"/>
      <c r="C126" s="109"/>
      <c r="E126" s="111"/>
      <c r="F126" s="111"/>
      <c r="G126" s="111"/>
      <c r="H126" s="111"/>
      <c r="I126" s="111"/>
      <c r="J126" s="109"/>
      <c r="K126" s="109"/>
    </row>
    <row r="127" spans="2:11" s="110" customFormat="1" x14ac:dyDescent="0.25">
      <c r="B127" s="108"/>
      <c r="C127" s="109"/>
      <c r="E127" s="111"/>
      <c r="F127" s="111"/>
      <c r="G127" s="111"/>
      <c r="H127" s="111"/>
      <c r="I127" s="111"/>
      <c r="J127" s="109"/>
      <c r="K127" s="109"/>
    </row>
    <row r="128" spans="2:11" s="110" customFormat="1" x14ac:dyDescent="0.25">
      <c r="B128" s="108"/>
      <c r="C128" s="109"/>
      <c r="E128" s="111"/>
      <c r="F128" s="111"/>
      <c r="G128" s="111"/>
      <c r="H128" s="111"/>
      <c r="I128" s="111"/>
      <c r="J128" s="109"/>
      <c r="K128" s="109"/>
    </row>
    <row r="129" spans="2:11" s="110" customFormat="1" x14ac:dyDescent="0.25">
      <c r="B129" s="108"/>
      <c r="C129" s="109"/>
      <c r="E129" s="111"/>
      <c r="F129" s="111"/>
      <c r="G129" s="111"/>
      <c r="H129" s="111"/>
      <c r="I129" s="111"/>
      <c r="J129" s="109"/>
      <c r="K129" s="109"/>
    </row>
    <row r="130" spans="2:11" s="110" customFormat="1" x14ac:dyDescent="0.25">
      <c r="B130" s="108"/>
      <c r="C130" s="109"/>
      <c r="E130" s="111"/>
      <c r="F130" s="111"/>
      <c r="G130" s="111"/>
      <c r="H130" s="111"/>
      <c r="I130" s="111"/>
      <c r="J130" s="109"/>
      <c r="K130" s="109"/>
    </row>
    <row r="131" spans="2:11" s="110" customFormat="1" x14ac:dyDescent="0.25">
      <c r="B131" s="108"/>
      <c r="C131" s="109"/>
      <c r="E131" s="111"/>
      <c r="F131" s="111"/>
      <c r="G131" s="111"/>
      <c r="H131" s="111"/>
      <c r="I131" s="111"/>
      <c r="J131" s="109"/>
      <c r="K131" s="109"/>
    </row>
    <row r="132" spans="2:11" s="110" customFormat="1" x14ac:dyDescent="0.25">
      <c r="B132" s="108"/>
      <c r="C132" s="109"/>
      <c r="E132" s="111"/>
      <c r="F132" s="111"/>
      <c r="G132" s="111"/>
      <c r="H132" s="111"/>
      <c r="I132" s="111"/>
      <c r="J132" s="109"/>
      <c r="K132" s="109"/>
    </row>
    <row r="133" spans="2:11" s="110" customFormat="1" x14ac:dyDescent="0.25">
      <c r="B133" s="108"/>
      <c r="C133" s="109"/>
      <c r="E133" s="111"/>
      <c r="F133" s="111"/>
      <c r="G133" s="111"/>
      <c r="H133" s="111"/>
      <c r="I133" s="111"/>
      <c r="J133" s="109"/>
      <c r="K133" s="109"/>
    </row>
    <row r="134" spans="2:11" s="110" customFormat="1" x14ac:dyDescent="0.25">
      <c r="B134" s="108"/>
      <c r="C134" s="109"/>
      <c r="E134" s="111"/>
      <c r="F134" s="111"/>
      <c r="G134" s="111"/>
      <c r="H134" s="111"/>
      <c r="I134" s="111"/>
      <c r="J134" s="109"/>
      <c r="K134" s="109"/>
    </row>
    <row r="135" spans="2:11" s="110" customFormat="1" x14ac:dyDescent="0.25">
      <c r="B135" s="108"/>
      <c r="C135" s="109"/>
      <c r="E135" s="111"/>
      <c r="F135" s="111"/>
      <c r="G135" s="111"/>
      <c r="H135" s="111"/>
      <c r="I135" s="111"/>
      <c r="J135" s="109"/>
      <c r="K135" s="109"/>
    </row>
    <row r="136" spans="2:11" s="110" customFormat="1" x14ac:dyDescent="0.25">
      <c r="B136" s="108"/>
      <c r="C136" s="109"/>
      <c r="E136" s="111"/>
      <c r="F136" s="111"/>
      <c r="G136" s="111"/>
      <c r="H136" s="111"/>
      <c r="I136" s="111"/>
      <c r="J136" s="109"/>
      <c r="K136" s="109"/>
    </row>
    <row r="137" spans="2:11" s="110" customFormat="1" x14ac:dyDescent="0.25">
      <c r="B137" s="108"/>
      <c r="C137" s="109"/>
      <c r="E137" s="111"/>
      <c r="F137" s="111"/>
      <c r="G137" s="111"/>
      <c r="H137" s="111"/>
      <c r="I137" s="111"/>
      <c r="J137" s="109"/>
      <c r="K137" s="109"/>
    </row>
    <row r="138" spans="2:11" s="110" customFormat="1" x14ac:dyDescent="0.25">
      <c r="B138" s="108"/>
      <c r="C138" s="109"/>
      <c r="E138" s="111"/>
      <c r="F138" s="111"/>
      <c r="G138" s="111"/>
      <c r="H138" s="111"/>
      <c r="I138" s="111"/>
      <c r="J138" s="109"/>
      <c r="K138" s="109"/>
    </row>
    <row r="139" spans="2:11" s="110" customFormat="1" x14ac:dyDescent="0.25">
      <c r="B139" s="108"/>
      <c r="C139" s="109"/>
      <c r="E139" s="111"/>
      <c r="F139" s="111"/>
      <c r="G139" s="111"/>
      <c r="H139" s="111"/>
      <c r="I139" s="111"/>
      <c r="J139" s="109"/>
      <c r="K139" s="109"/>
    </row>
    <row r="140" spans="2:11" s="110" customFormat="1" x14ac:dyDescent="0.25">
      <c r="B140" s="108"/>
      <c r="C140" s="109"/>
      <c r="E140" s="111"/>
      <c r="F140" s="111"/>
      <c r="G140" s="111"/>
      <c r="H140" s="111"/>
      <c r="I140" s="111"/>
      <c r="J140" s="109"/>
      <c r="K140" s="109"/>
    </row>
    <row r="141" spans="2:11" s="110" customFormat="1" x14ac:dyDescent="0.25">
      <c r="B141" s="108"/>
      <c r="C141" s="109"/>
      <c r="E141" s="111"/>
      <c r="F141" s="111"/>
      <c r="G141" s="111"/>
      <c r="H141" s="111"/>
      <c r="I141" s="111"/>
      <c r="J141" s="109"/>
      <c r="K141" s="109"/>
    </row>
    <row r="142" spans="2:11" s="110" customFormat="1" x14ac:dyDescent="0.25">
      <c r="B142" s="108"/>
      <c r="C142" s="109"/>
      <c r="E142" s="111"/>
      <c r="F142" s="111"/>
      <c r="G142" s="111"/>
      <c r="H142" s="111"/>
      <c r="I142" s="111"/>
      <c r="J142" s="109"/>
      <c r="K142" s="109"/>
    </row>
    <row r="143" spans="2:11" s="110" customFormat="1" x14ac:dyDescent="0.25">
      <c r="B143" s="108"/>
      <c r="C143" s="109"/>
      <c r="E143" s="111"/>
      <c r="F143" s="111"/>
      <c r="G143" s="111"/>
      <c r="H143" s="111"/>
      <c r="I143" s="111"/>
      <c r="J143" s="109"/>
      <c r="K143" s="109"/>
    </row>
    <row r="144" spans="2:11" s="110" customFormat="1" x14ac:dyDescent="0.25">
      <c r="B144" s="108"/>
      <c r="C144" s="109"/>
      <c r="E144" s="111"/>
      <c r="F144" s="111"/>
      <c r="G144" s="111"/>
      <c r="H144" s="111"/>
      <c r="I144" s="111"/>
      <c r="J144" s="109"/>
      <c r="K144" s="109"/>
    </row>
    <row r="145" spans="2:11" s="110" customFormat="1" x14ac:dyDescent="0.25">
      <c r="B145" s="108"/>
      <c r="C145" s="109"/>
      <c r="E145" s="111"/>
      <c r="F145" s="111"/>
      <c r="G145" s="111"/>
      <c r="H145" s="111"/>
      <c r="I145" s="111"/>
      <c r="J145" s="109"/>
      <c r="K145" s="109"/>
    </row>
    <row r="146" spans="2:11" s="110" customFormat="1" x14ac:dyDescent="0.25">
      <c r="B146" s="108"/>
      <c r="C146" s="109"/>
      <c r="E146" s="111"/>
      <c r="F146" s="111"/>
      <c r="G146" s="111"/>
      <c r="H146" s="111"/>
      <c r="I146" s="111"/>
      <c r="J146" s="109"/>
      <c r="K146" s="109"/>
    </row>
    <row r="147" spans="2:11" s="110" customFormat="1" x14ac:dyDescent="0.25">
      <c r="B147" s="108"/>
      <c r="C147" s="109"/>
      <c r="E147" s="111"/>
      <c r="F147" s="111"/>
      <c r="G147" s="111"/>
      <c r="H147" s="111"/>
      <c r="I147" s="111"/>
      <c r="J147" s="109"/>
      <c r="K147" s="109"/>
    </row>
    <row r="148" spans="2:11" s="110" customFormat="1" x14ac:dyDescent="0.25">
      <c r="B148" s="108"/>
      <c r="C148" s="109"/>
      <c r="E148" s="111"/>
      <c r="F148" s="111"/>
      <c r="G148" s="111"/>
      <c r="H148" s="111"/>
      <c r="I148" s="111"/>
      <c r="J148" s="109"/>
      <c r="K148" s="109"/>
    </row>
    <row r="149" spans="2:11" s="110" customFormat="1" x14ac:dyDescent="0.25">
      <c r="B149" s="108"/>
      <c r="C149" s="109"/>
      <c r="E149" s="111"/>
      <c r="F149" s="111"/>
      <c r="G149" s="111"/>
      <c r="H149" s="111"/>
      <c r="I149" s="111"/>
      <c r="J149" s="109"/>
      <c r="K149" s="109"/>
    </row>
    <row r="150" spans="2:11" s="110" customFormat="1" x14ac:dyDescent="0.25">
      <c r="B150" s="108"/>
      <c r="C150" s="109"/>
      <c r="E150" s="111"/>
      <c r="F150" s="111"/>
      <c r="G150" s="111"/>
      <c r="H150" s="111"/>
      <c r="I150" s="111"/>
      <c r="J150" s="109"/>
      <c r="K150" s="109"/>
    </row>
    <row r="151" spans="2:11" s="110" customFormat="1" x14ac:dyDescent="0.25">
      <c r="B151" s="108"/>
      <c r="C151" s="109"/>
      <c r="E151" s="111"/>
      <c r="F151" s="111"/>
      <c r="G151" s="111"/>
      <c r="H151" s="111"/>
      <c r="I151" s="111"/>
      <c r="J151" s="109"/>
      <c r="K151" s="109"/>
    </row>
    <row r="152" spans="2:11" s="110" customFormat="1" x14ac:dyDescent="0.25">
      <c r="B152" s="108"/>
      <c r="C152" s="109"/>
      <c r="E152" s="111"/>
      <c r="F152" s="111"/>
      <c r="G152" s="111"/>
      <c r="H152" s="111"/>
      <c r="I152" s="111"/>
      <c r="J152" s="109"/>
      <c r="K152" s="109"/>
    </row>
    <row r="153" spans="2:11" s="110" customFormat="1" x14ac:dyDescent="0.25">
      <c r="B153" s="108"/>
      <c r="C153" s="109"/>
      <c r="E153" s="111"/>
      <c r="F153" s="111"/>
      <c r="G153" s="111"/>
      <c r="H153" s="111"/>
      <c r="I153" s="111"/>
      <c r="J153" s="109"/>
      <c r="K153" s="109"/>
    </row>
    <row r="154" spans="2:11" s="110" customFormat="1" x14ac:dyDescent="0.25">
      <c r="B154" s="108"/>
      <c r="C154" s="109"/>
      <c r="E154" s="111"/>
      <c r="F154" s="111"/>
      <c r="G154" s="111"/>
      <c r="H154" s="111"/>
      <c r="I154" s="111"/>
      <c r="J154" s="109"/>
      <c r="K154" s="109"/>
    </row>
    <row r="155" spans="2:11" s="110" customFormat="1" x14ac:dyDescent="0.25">
      <c r="B155" s="108"/>
      <c r="C155" s="109"/>
      <c r="E155" s="111"/>
      <c r="F155" s="111"/>
      <c r="G155" s="111"/>
      <c r="H155" s="111"/>
      <c r="I155" s="111"/>
      <c r="J155" s="109"/>
      <c r="K155" s="109"/>
    </row>
    <row r="156" spans="2:11" s="110" customFormat="1" x14ac:dyDescent="0.25">
      <c r="B156" s="108"/>
      <c r="C156" s="109"/>
      <c r="E156" s="111"/>
      <c r="F156" s="111"/>
      <c r="G156" s="111"/>
      <c r="H156" s="111"/>
      <c r="I156" s="111"/>
      <c r="J156" s="109"/>
      <c r="K156" s="109"/>
    </row>
    <row r="157" spans="2:11" s="110" customFormat="1" x14ac:dyDescent="0.25">
      <c r="B157" s="108"/>
      <c r="C157" s="109"/>
      <c r="E157" s="111"/>
      <c r="F157" s="111"/>
      <c r="G157" s="111"/>
      <c r="H157" s="111"/>
      <c r="I157" s="111"/>
      <c r="J157" s="109"/>
      <c r="K157" s="109"/>
    </row>
    <row r="158" spans="2:11" s="110" customFormat="1" x14ac:dyDescent="0.25">
      <c r="B158" s="108"/>
      <c r="C158" s="109"/>
      <c r="E158" s="111"/>
      <c r="F158" s="111"/>
      <c r="G158" s="111"/>
      <c r="H158" s="111"/>
      <c r="I158" s="111"/>
      <c r="J158" s="109"/>
      <c r="K158" s="109"/>
    </row>
    <row r="159" spans="2:11" s="110" customFormat="1" x14ac:dyDescent="0.25">
      <c r="B159" s="108"/>
      <c r="C159" s="109"/>
      <c r="E159" s="111"/>
      <c r="F159" s="111"/>
      <c r="G159" s="111"/>
      <c r="H159" s="111"/>
      <c r="I159" s="111"/>
      <c r="J159" s="109"/>
      <c r="K159" s="109"/>
    </row>
    <row r="160" spans="2:11" s="110" customFormat="1" x14ac:dyDescent="0.25">
      <c r="B160" s="108"/>
      <c r="C160" s="109"/>
      <c r="E160" s="111"/>
      <c r="F160" s="111"/>
      <c r="G160" s="111"/>
      <c r="H160" s="111"/>
      <c r="I160" s="111"/>
      <c r="J160" s="109"/>
      <c r="K160" s="109"/>
    </row>
    <row r="161" spans="2:11" s="110" customFormat="1" x14ac:dyDescent="0.25">
      <c r="B161" s="108"/>
      <c r="C161" s="109"/>
      <c r="E161" s="111"/>
      <c r="F161" s="111"/>
      <c r="G161" s="111"/>
      <c r="H161" s="111"/>
      <c r="I161" s="111"/>
      <c r="J161" s="109"/>
      <c r="K161" s="109"/>
    </row>
    <row r="162" spans="2:11" s="110" customFormat="1" x14ac:dyDescent="0.25">
      <c r="B162" s="108"/>
      <c r="C162" s="109"/>
      <c r="E162" s="111"/>
      <c r="F162" s="111"/>
      <c r="G162" s="111"/>
      <c r="H162" s="111"/>
      <c r="I162" s="111"/>
      <c r="J162" s="109"/>
      <c r="K162" s="109"/>
    </row>
    <row r="163" spans="2:11" s="110" customFormat="1" x14ac:dyDescent="0.25">
      <c r="B163" s="108"/>
      <c r="C163" s="109"/>
      <c r="E163" s="111"/>
      <c r="F163" s="111"/>
      <c r="G163" s="111"/>
      <c r="H163" s="111"/>
      <c r="I163" s="111"/>
      <c r="J163" s="109"/>
      <c r="K163" s="109"/>
    </row>
    <row r="164" spans="2:11" s="110" customFormat="1" x14ac:dyDescent="0.25">
      <c r="B164" s="108"/>
      <c r="C164" s="109"/>
      <c r="E164" s="111"/>
      <c r="F164" s="111"/>
      <c r="G164" s="111"/>
      <c r="H164" s="111"/>
      <c r="I164" s="111"/>
      <c r="J164" s="109"/>
      <c r="K164" s="109"/>
    </row>
    <row r="165" spans="2:11" s="110" customFormat="1" x14ac:dyDescent="0.25">
      <c r="B165" s="108"/>
      <c r="C165" s="109"/>
      <c r="E165" s="111"/>
      <c r="F165" s="111"/>
      <c r="G165" s="111"/>
      <c r="H165" s="111"/>
      <c r="I165" s="111"/>
      <c r="J165" s="109"/>
      <c r="K165" s="109"/>
    </row>
    <row r="166" spans="2:11" s="110" customFormat="1" x14ac:dyDescent="0.25">
      <c r="B166" s="108"/>
      <c r="C166" s="109"/>
      <c r="E166" s="111"/>
      <c r="F166" s="111"/>
      <c r="G166" s="111"/>
      <c r="H166" s="111"/>
      <c r="I166" s="111"/>
      <c r="J166" s="109"/>
      <c r="K166" s="109"/>
    </row>
    <row r="167" spans="2:11" s="110" customFormat="1" x14ac:dyDescent="0.25">
      <c r="B167" s="108"/>
      <c r="C167" s="109"/>
      <c r="E167" s="111"/>
      <c r="F167" s="111"/>
      <c r="G167" s="111"/>
      <c r="H167" s="111"/>
      <c r="I167" s="111"/>
      <c r="J167" s="109"/>
      <c r="K167" s="109"/>
    </row>
    <row r="168" spans="2:11" s="110" customFormat="1" x14ac:dyDescent="0.25">
      <c r="B168" s="108"/>
      <c r="C168" s="109"/>
      <c r="E168" s="111"/>
      <c r="F168" s="111"/>
      <c r="G168" s="111"/>
      <c r="H168" s="111"/>
      <c r="I168" s="111"/>
      <c r="J168" s="109"/>
      <c r="K168" s="109"/>
    </row>
    <row r="169" spans="2:11" s="110" customFormat="1" x14ac:dyDescent="0.25">
      <c r="B169" s="108"/>
      <c r="C169" s="109"/>
      <c r="E169" s="111"/>
      <c r="F169" s="111"/>
      <c r="G169" s="111"/>
      <c r="H169" s="111"/>
      <c r="I169" s="111"/>
      <c r="J169" s="109"/>
      <c r="K169" s="109"/>
    </row>
    <row r="170" spans="2:11" s="110" customFormat="1" x14ac:dyDescent="0.25">
      <c r="B170" s="108"/>
      <c r="C170" s="109"/>
      <c r="E170" s="111"/>
      <c r="F170" s="111"/>
      <c r="G170" s="111"/>
      <c r="H170" s="111"/>
      <c r="I170" s="111"/>
      <c r="J170" s="109"/>
      <c r="K170" s="109"/>
    </row>
    <row r="171" spans="2:11" s="110" customFormat="1" x14ac:dyDescent="0.25">
      <c r="B171" s="108"/>
      <c r="C171" s="109"/>
      <c r="E171" s="111"/>
      <c r="F171" s="111"/>
      <c r="G171" s="111"/>
      <c r="H171" s="111"/>
      <c r="I171" s="111"/>
      <c r="J171" s="109"/>
      <c r="K171" s="109"/>
    </row>
    <row r="172" spans="2:11" s="110" customFormat="1" x14ac:dyDescent="0.25">
      <c r="B172" s="108"/>
      <c r="C172" s="109"/>
      <c r="E172" s="111"/>
      <c r="F172" s="111"/>
      <c r="G172" s="111"/>
      <c r="H172" s="111"/>
      <c r="I172" s="111"/>
      <c r="J172" s="109"/>
      <c r="K172" s="109"/>
    </row>
    <row r="173" spans="2:11" s="110" customFormat="1" x14ac:dyDescent="0.25">
      <c r="B173" s="108"/>
      <c r="C173" s="109"/>
      <c r="E173" s="111"/>
      <c r="F173" s="111"/>
      <c r="G173" s="111"/>
      <c r="H173" s="111"/>
      <c r="I173" s="111"/>
      <c r="J173" s="109"/>
      <c r="K173" s="109"/>
    </row>
    <row r="174" spans="2:11" s="110" customFormat="1" x14ac:dyDescent="0.25">
      <c r="B174" s="108"/>
      <c r="C174" s="109"/>
      <c r="E174" s="111"/>
      <c r="F174" s="111"/>
      <c r="G174" s="111"/>
      <c r="H174" s="111"/>
      <c r="I174" s="111"/>
      <c r="J174" s="109"/>
      <c r="K174" s="109"/>
    </row>
    <row r="175" spans="2:11" s="110" customFormat="1" x14ac:dyDescent="0.25">
      <c r="B175" s="108"/>
      <c r="C175" s="109"/>
      <c r="E175" s="111"/>
      <c r="F175" s="111"/>
      <c r="G175" s="111"/>
      <c r="H175" s="111"/>
      <c r="I175" s="111"/>
      <c r="J175" s="109"/>
      <c r="K175" s="109"/>
    </row>
    <row r="176" spans="2:11" s="110" customFormat="1" x14ac:dyDescent="0.25">
      <c r="B176" s="108"/>
      <c r="C176" s="109"/>
      <c r="E176" s="111"/>
      <c r="F176" s="111"/>
      <c r="G176" s="111"/>
      <c r="H176" s="111"/>
      <c r="I176" s="111"/>
      <c r="J176" s="109"/>
      <c r="K176" s="109"/>
    </row>
    <row r="177" spans="2:11" s="110" customFormat="1" x14ac:dyDescent="0.25">
      <c r="B177" s="108"/>
      <c r="C177" s="109"/>
      <c r="E177" s="111"/>
      <c r="F177" s="111"/>
      <c r="G177" s="111"/>
      <c r="H177" s="111"/>
      <c r="I177" s="111"/>
      <c r="J177" s="109"/>
      <c r="K177" s="109"/>
    </row>
    <row r="178" spans="2:11" s="110" customFormat="1" x14ac:dyDescent="0.25">
      <c r="B178" s="108"/>
      <c r="C178" s="109"/>
      <c r="E178" s="111"/>
      <c r="F178" s="111"/>
      <c r="G178" s="111"/>
      <c r="H178" s="111"/>
      <c r="I178" s="111"/>
      <c r="J178" s="109"/>
      <c r="K178" s="109"/>
    </row>
    <row r="179" spans="2:11" s="110" customFormat="1" x14ac:dyDescent="0.25">
      <c r="B179" s="108"/>
      <c r="C179" s="109"/>
      <c r="E179" s="111"/>
      <c r="F179" s="111"/>
      <c r="G179" s="111"/>
      <c r="H179" s="111"/>
      <c r="I179" s="111"/>
      <c r="J179" s="109"/>
      <c r="K179" s="109"/>
    </row>
    <row r="180" spans="2:11" s="110" customFormat="1" x14ac:dyDescent="0.25">
      <c r="B180" s="108"/>
      <c r="C180" s="109"/>
      <c r="E180" s="111"/>
      <c r="F180" s="111"/>
      <c r="G180" s="111"/>
      <c r="H180" s="111"/>
      <c r="I180" s="111"/>
      <c r="J180" s="109"/>
      <c r="K180" s="109"/>
    </row>
    <row r="181" spans="2:11" s="110" customFormat="1" x14ac:dyDescent="0.25">
      <c r="B181" s="108"/>
      <c r="C181" s="109"/>
      <c r="E181" s="111"/>
      <c r="F181" s="111"/>
      <c r="G181" s="111"/>
      <c r="H181" s="111"/>
      <c r="I181" s="111"/>
      <c r="J181" s="109"/>
      <c r="K181" s="109"/>
    </row>
    <row r="182" spans="2:11" s="110" customFormat="1" x14ac:dyDescent="0.25">
      <c r="B182" s="108"/>
      <c r="C182" s="109"/>
      <c r="E182" s="111"/>
      <c r="F182" s="111"/>
      <c r="G182" s="111"/>
      <c r="H182" s="111"/>
      <c r="I182" s="111"/>
      <c r="J182" s="109"/>
      <c r="K182" s="109"/>
    </row>
    <row r="183" spans="2:11" s="110" customFormat="1" x14ac:dyDescent="0.25">
      <c r="B183" s="108"/>
      <c r="C183" s="109"/>
      <c r="E183" s="111"/>
      <c r="F183" s="111"/>
      <c r="G183" s="111"/>
      <c r="H183" s="111"/>
      <c r="I183" s="111"/>
      <c r="J183" s="109"/>
      <c r="K183" s="109"/>
    </row>
    <row r="184" spans="2:11" s="110" customFormat="1" x14ac:dyDescent="0.25">
      <c r="B184" s="108"/>
      <c r="C184" s="109"/>
      <c r="E184" s="111"/>
      <c r="F184" s="111"/>
      <c r="G184" s="111"/>
      <c r="H184" s="111"/>
      <c r="I184" s="111"/>
      <c r="J184" s="109"/>
      <c r="K184" s="109"/>
    </row>
    <row r="185" spans="2:11" s="110" customFormat="1" x14ac:dyDescent="0.25">
      <c r="B185" s="108"/>
      <c r="C185" s="109"/>
      <c r="E185" s="111"/>
      <c r="F185" s="111"/>
      <c r="G185" s="111"/>
      <c r="H185" s="111"/>
      <c r="I185" s="111"/>
      <c r="J185" s="109"/>
      <c r="K185" s="109"/>
    </row>
    <row r="186" spans="2:11" s="110" customFormat="1" x14ac:dyDescent="0.25">
      <c r="B186" s="108"/>
      <c r="C186" s="109"/>
      <c r="E186" s="111"/>
      <c r="F186" s="111"/>
      <c r="G186" s="111"/>
      <c r="H186" s="111"/>
      <c r="I186" s="111"/>
      <c r="J186" s="109"/>
      <c r="K186" s="109"/>
    </row>
    <row r="187" spans="2:11" s="110" customFormat="1" x14ac:dyDescent="0.25">
      <c r="B187" s="108"/>
      <c r="C187" s="109"/>
      <c r="E187" s="111"/>
      <c r="F187" s="111"/>
      <c r="G187" s="111"/>
      <c r="H187" s="111"/>
      <c r="I187" s="111"/>
      <c r="J187" s="109"/>
      <c r="K187" s="109"/>
    </row>
    <row r="188" spans="2:11" s="110" customFormat="1" x14ac:dyDescent="0.25">
      <c r="B188" s="108"/>
      <c r="C188" s="109"/>
      <c r="E188" s="111"/>
      <c r="F188" s="111"/>
      <c r="G188" s="111"/>
      <c r="H188" s="111"/>
      <c r="I188" s="111"/>
      <c r="J188" s="109"/>
      <c r="K188" s="109"/>
    </row>
    <row r="189" spans="2:11" s="110" customFormat="1" x14ac:dyDescent="0.25">
      <c r="B189" s="108"/>
      <c r="C189" s="109"/>
      <c r="E189" s="111"/>
      <c r="F189" s="111"/>
      <c r="G189" s="111"/>
      <c r="H189" s="111"/>
      <c r="I189" s="111"/>
      <c r="J189" s="109"/>
      <c r="K189" s="109"/>
    </row>
    <row r="190" spans="2:11" s="110" customFormat="1" x14ac:dyDescent="0.25">
      <c r="B190" s="108"/>
      <c r="C190" s="109"/>
      <c r="E190" s="111"/>
      <c r="F190" s="111"/>
      <c r="G190" s="111"/>
      <c r="H190" s="111"/>
      <c r="I190" s="111"/>
      <c r="J190" s="109"/>
      <c r="K190" s="109"/>
    </row>
    <row r="191" spans="2:11" s="110" customFormat="1" x14ac:dyDescent="0.25">
      <c r="B191" s="108"/>
      <c r="C191" s="109"/>
      <c r="E191" s="111"/>
      <c r="F191" s="111"/>
      <c r="G191" s="111"/>
      <c r="H191" s="111"/>
      <c r="I191" s="111"/>
      <c r="J191" s="109"/>
      <c r="K191" s="109"/>
    </row>
    <row r="192" spans="2:11" s="110" customFormat="1" x14ac:dyDescent="0.25">
      <c r="B192" s="108"/>
      <c r="C192" s="109"/>
      <c r="E192" s="111"/>
      <c r="F192" s="111"/>
      <c r="G192" s="111"/>
      <c r="H192" s="111"/>
      <c r="I192" s="111"/>
      <c r="J192" s="109"/>
      <c r="K192" s="109"/>
    </row>
    <row r="193" spans="2:11" s="110" customFormat="1" x14ac:dyDescent="0.25">
      <c r="B193" s="108"/>
      <c r="C193" s="109"/>
      <c r="E193" s="111"/>
      <c r="F193" s="111"/>
      <c r="G193" s="111"/>
      <c r="H193" s="111"/>
      <c r="I193" s="111"/>
      <c r="J193" s="109"/>
      <c r="K193" s="109"/>
    </row>
    <row r="194" spans="2:11" s="110" customFormat="1" x14ac:dyDescent="0.25">
      <c r="B194" s="108"/>
      <c r="C194" s="109"/>
      <c r="E194" s="111"/>
      <c r="F194" s="111"/>
      <c r="G194" s="111"/>
      <c r="H194" s="111"/>
      <c r="I194" s="111"/>
      <c r="J194" s="109"/>
      <c r="K194" s="109"/>
    </row>
    <row r="195" spans="2:11" s="110" customFormat="1" x14ac:dyDescent="0.25">
      <c r="B195" s="108"/>
      <c r="C195" s="109"/>
      <c r="E195" s="111"/>
      <c r="F195" s="111"/>
      <c r="G195" s="111"/>
      <c r="H195" s="111"/>
      <c r="I195" s="111"/>
      <c r="J195" s="109"/>
      <c r="K195" s="109"/>
    </row>
    <row r="196" spans="2:11" s="110" customFormat="1" x14ac:dyDescent="0.25">
      <c r="B196" s="108"/>
      <c r="C196" s="109"/>
      <c r="E196" s="111"/>
      <c r="F196" s="111"/>
      <c r="G196" s="111"/>
      <c r="H196" s="111"/>
      <c r="I196" s="111"/>
      <c r="J196" s="109"/>
      <c r="K196" s="109"/>
    </row>
    <row r="197" spans="2:11" s="110" customFormat="1" x14ac:dyDescent="0.25">
      <c r="B197" s="108"/>
      <c r="C197" s="109"/>
      <c r="E197" s="111"/>
      <c r="F197" s="111"/>
      <c r="G197" s="111"/>
      <c r="H197" s="111"/>
      <c r="I197" s="111"/>
      <c r="J197" s="109"/>
      <c r="K197" s="109"/>
    </row>
    <row r="198" spans="2:11" s="110" customFormat="1" x14ac:dyDescent="0.25">
      <c r="B198" s="108"/>
      <c r="C198" s="109"/>
      <c r="E198" s="111"/>
      <c r="F198" s="111"/>
      <c r="G198" s="111"/>
      <c r="H198" s="111"/>
      <c r="I198" s="111"/>
      <c r="J198" s="109"/>
      <c r="K198" s="109"/>
    </row>
    <row r="199" spans="2:11" s="110" customFormat="1" x14ac:dyDescent="0.25">
      <c r="B199" s="108"/>
      <c r="C199" s="109"/>
      <c r="E199" s="111"/>
      <c r="F199" s="111"/>
      <c r="G199" s="111"/>
      <c r="H199" s="111"/>
      <c r="I199" s="111"/>
      <c r="J199" s="109"/>
      <c r="K199" s="109"/>
    </row>
    <row r="200" spans="2:11" s="110" customFormat="1" x14ac:dyDescent="0.25">
      <c r="B200" s="108"/>
      <c r="C200" s="109"/>
      <c r="E200" s="111"/>
      <c r="F200" s="111"/>
      <c r="G200" s="111"/>
      <c r="H200" s="111"/>
      <c r="I200" s="111"/>
      <c r="J200" s="109"/>
      <c r="K200" s="109"/>
    </row>
    <row r="201" spans="2:11" s="110" customFormat="1" x14ac:dyDescent="0.25">
      <c r="B201" s="108"/>
      <c r="C201" s="109"/>
      <c r="E201" s="111"/>
      <c r="F201" s="111"/>
      <c r="G201" s="111"/>
      <c r="H201" s="111"/>
      <c r="I201" s="111"/>
      <c r="J201" s="109"/>
      <c r="K201" s="109"/>
    </row>
    <row r="202" spans="2:11" s="110" customFormat="1" x14ac:dyDescent="0.25">
      <c r="B202" s="108"/>
      <c r="C202" s="109"/>
      <c r="E202" s="111"/>
      <c r="F202" s="111"/>
      <c r="G202" s="111"/>
      <c r="H202" s="111"/>
      <c r="I202" s="111"/>
      <c r="J202" s="109"/>
      <c r="K202" s="109"/>
    </row>
    <row r="203" spans="2:11" s="110" customFormat="1" x14ac:dyDescent="0.25">
      <c r="B203" s="108"/>
      <c r="C203" s="109"/>
      <c r="E203" s="111"/>
      <c r="F203" s="111"/>
      <c r="G203" s="111"/>
      <c r="H203" s="111"/>
      <c r="I203" s="111"/>
      <c r="J203" s="109"/>
      <c r="K203" s="109"/>
    </row>
    <row r="204" spans="2:11" s="110" customFormat="1" x14ac:dyDescent="0.25">
      <c r="B204" s="108"/>
      <c r="C204" s="109"/>
      <c r="E204" s="111"/>
      <c r="F204" s="111"/>
      <c r="G204" s="111"/>
      <c r="H204" s="111"/>
      <c r="I204" s="111"/>
      <c r="J204" s="109"/>
      <c r="K204" s="109"/>
    </row>
    <row r="205" spans="2:11" s="110" customFormat="1" x14ac:dyDescent="0.25">
      <c r="B205" s="108"/>
      <c r="C205" s="109"/>
      <c r="E205" s="111"/>
      <c r="F205" s="111"/>
      <c r="G205" s="111"/>
      <c r="H205" s="111"/>
      <c r="I205" s="111"/>
      <c r="J205" s="109"/>
      <c r="K205" s="109"/>
    </row>
    <row r="206" spans="2:11" s="110" customFormat="1" x14ac:dyDescent="0.25">
      <c r="B206" s="108"/>
      <c r="C206" s="109"/>
      <c r="E206" s="111"/>
      <c r="F206" s="111"/>
      <c r="G206" s="111"/>
      <c r="H206" s="111"/>
      <c r="I206" s="111"/>
      <c r="J206" s="109"/>
      <c r="K206" s="109"/>
    </row>
    <row r="207" spans="2:11" s="110" customFormat="1" x14ac:dyDescent="0.25">
      <c r="B207" s="108"/>
      <c r="C207" s="109"/>
      <c r="E207" s="111"/>
      <c r="F207" s="111"/>
      <c r="G207" s="111"/>
      <c r="H207" s="111"/>
      <c r="I207" s="111"/>
      <c r="J207" s="109"/>
      <c r="K207" s="109"/>
    </row>
    <row r="208" spans="2:11" s="110" customFormat="1" x14ac:dyDescent="0.25">
      <c r="B208" s="108"/>
      <c r="C208" s="109"/>
      <c r="E208" s="111"/>
      <c r="F208" s="111"/>
      <c r="G208" s="111"/>
      <c r="H208" s="111"/>
      <c r="I208" s="111"/>
      <c r="J208" s="109"/>
      <c r="K208" s="109"/>
    </row>
    <row r="209" spans="2:11" s="110" customFormat="1" x14ac:dyDescent="0.25">
      <c r="B209" s="108"/>
      <c r="C209" s="109"/>
      <c r="E209" s="111"/>
      <c r="F209" s="111"/>
      <c r="G209" s="111"/>
      <c r="H209" s="111"/>
      <c r="I209" s="111"/>
      <c r="J209" s="109"/>
      <c r="K209" s="109"/>
    </row>
    <row r="210" spans="2:11" s="110" customFormat="1" x14ac:dyDescent="0.25">
      <c r="B210" s="108"/>
      <c r="C210" s="109"/>
      <c r="E210" s="111"/>
      <c r="F210" s="111"/>
      <c r="G210" s="111"/>
      <c r="H210" s="111"/>
      <c r="I210" s="111"/>
      <c r="J210" s="109"/>
      <c r="K210" s="109"/>
    </row>
    <row r="211" spans="2:11" s="110" customFormat="1" x14ac:dyDescent="0.25">
      <c r="B211" s="108"/>
      <c r="C211" s="109"/>
      <c r="E211" s="111"/>
      <c r="F211" s="111"/>
      <c r="G211" s="111"/>
      <c r="H211" s="111"/>
      <c r="I211" s="111"/>
      <c r="J211" s="109"/>
      <c r="K211" s="109"/>
    </row>
    <row r="212" spans="2:11" s="110" customFormat="1" x14ac:dyDescent="0.25">
      <c r="B212" s="108"/>
      <c r="C212" s="109"/>
      <c r="E212" s="111"/>
      <c r="F212" s="111"/>
      <c r="G212" s="111"/>
      <c r="H212" s="111"/>
      <c r="I212" s="111"/>
      <c r="J212" s="109"/>
      <c r="K212" s="109"/>
    </row>
    <row r="213" spans="2:11" s="110" customFormat="1" x14ac:dyDescent="0.25">
      <c r="B213" s="108"/>
      <c r="C213" s="109"/>
      <c r="E213" s="111"/>
      <c r="F213" s="111"/>
      <c r="G213" s="111"/>
      <c r="H213" s="111"/>
      <c r="I213" s="111"/>
      <c r="J213" s="109"/>
      <c r="K213" s="109"/>
    </row>
    <row r="214" spans="2:11" s="110" customFormat="1" x14ac:dyDescent="0.25">
      <c r="B214" s="108"/>
      <c r="C214" s="109"/>
      <c r="E214" s="111"/>
      <c r="F214" s="111"/>
      <c r="G214" s="111"/>
      <c r="H214" s="111"/>
      <c r="I214" s="111"/>
      <c r="J214" s="109"/>
      <c r="K214" s="109"/>
    </row>
    <row r="215" spans="2:11" s="110" customFormat="1" x14ac:dyDescent="0.25">
      <c r="B215" s="108"/>
      <c r="C215" s="109"/>
      <c r="E215" s="111"/>
      <c r="F215" s="111"/>
      <c r="G215" s="111"/>
      <c r="H215" s="111"/>
      <c r="I215" s="111"/>
      <c r="J215" s="109"/>
      <c r="K215" s="109"/>
    </row>
    <row r="216" spans="2:11" s="110" customFormat="1" x14ac:dyDescent="0.25">
      <c r="B216" s="108"/>
      <c r="C216" s="109"/>
      <c r="E216" s="111"/>
      <c r="F216" s="111"/>
      <c r="G216" s="111"/>
      <c r="H216" s="111"/>
      <c r="I216" s="111"/>
      <c r="J216" s="109"/>
      <c r="K216" s="109"/>
    </row>
    <row r="217" spans="2:11" s="110" customFormat="1" x14ac:dyDescent="0.25">
      <c r="B217" s="108"/>
      <c r="C217" s="109"/>
      <c r="E217" s="111"/>
      <c r="F217" s="111"/>
      <c r="G217" s="111"/>
      <c r="H217" s="111"/>
      <c r="I217" s="111"/>
      <c r="J217" s="109"/>
      <c r="K217" s="109"/>
    </row>
    <row r="218" spans="2:11" s="110" customFormat="1" x14ac:dyDescent="0.25">
      <c r="B218" s="108"/>
      <c r="C218" s="109"/>
      <c r="E218" s="111"/>
      <c r="F218" s="111"/>
      <c r="G218" s="111"/>
      <c r="H218" s="111"/>
      <c r="I218" s="111"/>
      <c r="J218" s="109"/>
      <c r="K218" s="109"/>
    </row>
    <row r="219" spans="2:11" s="110" customFormat="1" x14ac:dyDescent="0.25">
      <c r="B219" s="108"/>
      <c r="C219" s="109"/>
      <c r="E219" s="111"/>
      <c r="F219" s="111"/>
      <c r="G219" s="111"/>
      <c r="H219" s="111"/>
      <c r="I219" s="111"/>
      <c r="J219" s="109"/>
      <c r="K219" s="109"/>
    </row>
    <row r="220" spans="2:11" s="110" customFormat="1" x14ac:dyDescent="0.25">
      <c r="B220" s="108"/>
      <c r="C220" s="109"/>
      <c r="E220" s="111"/>
      <c r="F220" s="111"/>
      <c r="G220" s="111"/>
      <c r="H220" s="111"/>
      <c r="I220" s="111"/>
      <c r="J220" s="109"/>
      <c r="K220" s="109"/>
    </row>
    <row r="221" spans="2:11" s="110" customFormat="1" x14ac:dyDescent="0.25">
      <c r="B221" s="108"/>
      <c r="C221" s="109"/>
      <c r="E221" s="111"/>
      <c r="F221" s="111"/>
      <c r="G221" s="111"/>
      <c r="H221" s="111"/>
      <c r="I221" s="111"/>
      <c r="J221" s="109"/>
      <c r="K221" s="109"/>
    </row>
    <row r="222" spans="2:11" s="110" customFormat="1" x14ac:dyDescent="0.25">
      <c r="B222" s="108"/>
      <c r="C222" s="109"/>
      <c r="E222" s="111"/>
      <c r="F222" s="111"/>
      <c r="G222" s="111"/>
      <c r="H222" s="111"/>
      <c r="I222" s="111"/>
      <c r="J222" s="109"/>
      <c r="K222" s="109"/>
    </row>
    <row r="223" spans="2:11" s="110" customFormat="1" x14ac:dyDescent="0.25">
      <c r="B223" s="108"/>
      <c r="C223" s="109"/>
      <c r="E223" s="111"/>
      <c r="F223" s="111"/>
      <c r="G223" s="111"/>
      <c r="H223" s="111"/>
      <c r="I223" s="111"/>
      <c r="J223" s="109"/>
      <c r="K223" s="109"/>
    </row>
    <row r="224" spans="2:11" s="110" customFormat="1" x14ac:dyDescent="0.25">
      <c r="B224" s="108"/>
      <c r="C224" s="109"/>
      <c r="E224" s="111"/>
      <c r="F224" s="111"/>
      <c r="G224" s="111"/>
      <c r="H224" s="111"/>
      <c r="I224" s="111"/>
      <c r="J224" s="109"/>
      <c r="K224" s="109"/>
    </row>
    <row r="225" spans="2:11" s="110" customFormat="1" x14ac:dyDescent="0.25">
      <c r="B225" s="108"/>
      <c r="C225" s="109"/>
      <c r="E225" s="111"/>
      <c r="F225" s="111"/>
      <c r="G225" s="111"/>
      <c r="H225" s="111"/>
      <c r="I225" s="111"/>
      <c r="J225" s="109"/>
      <c r="K225" s="109"/>
    </row>
    <row r="226" spans="2:11" s="110" customFormat="1" x14ac:dyDescent="0.25">
      <c r="B226" s="108"/>
      <c r="C226" s="109"/>
      <c r="E226" s="111"/>
      <c r="F226" s="111"/>
      <c r="G226" s="111"/>
      <c r="H226" s="111"/>
      <c r="I226" s="111"/>
      <c r="J226" s="109"/>
      <c r="K226" s="109"/>
    </row>
    <row r="227" spans="2:11" s="110" customFormat="1" x14ac:dyDescent="0.25">
      <c r="B227" s="108"/>
      <c r="C227" s="109"/>
      <c r="E227" s="111"/>
      <c r="F227" s="111"/>
      <c r="G227" s="111"/>
      <c r="H227" s="111"/>
      <c r="I227" s="111"/>
      <c r="J227" s="109"/>
      <c r="K227" s="109"/>
    </row>
    <row r="228" spans="2:11" s="110" customFormat="1" x14ac:dyDescent="0.25">
      <c r="B228" s="108"/>
      <c r="C228" s="109"/>
      <c r="E228" s="111"/>
      <c r="F228" s="111"/>
      <c r="G228" s="111"/>
      <c r="H228" s="111"/>
      <c r="I228" s="111"/>
      <c r="J228" s="109"/>
      <c r="K228" s="109"/>
    </row>
    <row r="229" spans="2:11" s="110" customFormat="1" x14ac:dyDescent="0.25">
      <c r="B229" s="108"/>
      <c r="C229" s="109"/>
      <c r="E229" s="111"/>
      <c r="F229" s="111"/>
      <c r="G229" s="111"/>
      <c r="H229" s="111"/>
      <c r="I229" s="111"/>
      <c r="J229" s="109"/>
      <c r="K229" s="109"/>
    </row>
    <row r="230" spans="2:11" s="110" customFormat="1" x14ac:dyDescent="0.25">
      <c r="B230" s="108"/>
      <c r="C230" s="109"/>
      <c r="E230" s="111"/>
      <c r="F230" s="111"/>
      <c r="G230" s="111"/>
      <c r="H230" s="111"/>
      <c r="I230" s="111"/>
      <c r="J230" s="109"/>
      <c r="K230" s="109"/>
    </row>
    <row r="231" spans="2:11" s="110" customFormat="1" x14ac:dyDescent="0.25">
      <c r="B231" s="108"/>
      <c r="C231" s="109"/>
      <c r="E231" s="111"/>
      <c r="F231" s="111"/>
      <c r="G231" s="111"/>
      <c r="H231" s="111"/>
      <c r="I231" s="111"/>
      <c r="J231" s="109"/>
      <c r="K231" s="109"/>
    </row>
    <row r="232" spans="2:11" s="110" customFormat="1" x14ac:dyDescent="0.25">
      <c r="B232" s="108"/>
      <c r="C232" s="109"/>
      <c r="E232" s="111"/>
      <c r="F232" s="111"/>
      <c r="G232" s="111"/>
      <c r="H232" s="111"/>
      <c r="I232" s="111"/>
      <c r="J232" s="109"/>
      <c r="K232" s="109"/>
    </row>
    <row r="233" spans="2:11" s="110" customFormat="1" x14ac:dyDescent="0.25">
      <c r="B233" s="108"/>
      <c r="C233" s="109"/>
      <c r="E233" s="111"/>
      <c r="F233" s="111"/>
      <c r="G233" s="111"/>
      <c r="H233" s="111"/>
      <c r="I233" s="111"/>
      <c r="J233" s="109"/>
      <c r="K233" s="109"/>
    </row>
    <row r="234" spans="2:11" s="110" customFormat="1" x14ac:dyDescent="0.25">
      <c r="B234" s="108"/>
      <c r="C234" s="109"/>
      <c r="E234" s="111"/>
      <c r="F234" s="111"/>
      <c r="G234" s="111"/>
      <c r="H234" s="111"/>
      <c r="I234" s="111"/>
      <c r="J234" s="109"/>
      <c r="K234" s="109"/>
    </row>
    <row r="235" spans="2:11" s="110" customFormat="1" x14ac:dyDescent="0.25">
      <c r="B235" s="108"/>
      <c r="C235" s="109"/>
      <c r="E235" s="111"/>
      <c r="F235" s="111"/>
      <c r="G235" s="111"/>
      <c r="H235" s="111"/>
      <c r="I235" s="111"/>
      <c r="J235" s="109"/>
      <c r="K235" s="109"/>
    </row>
    <row r="236" spans="2:11" s="110" customFormat="1" x14ac:dyDescent="0.25">
      <c r="B236" s="108"/>
      <c r="C236" s="109"/>
      <c r="E236" s="111"/>
      <c r="F236" s="111"/>
      <c r="G236" s="111"/>
      <c r="H236" s="111"/>
      <c r="I236" s="111"/>
      <c r="J236" s="109"/>
      <c r="K236" s="109"/>
    </row>
    <row r="237" spans="2:11" s="110" customFormat="1" x14ac:dyDescent="0.25">
      <c r="B237" s="108"/>
      <c r="C237" s="109"/>
      <c r="E237" s="111"/>
      <c r="F237" s="111"/>
      <c r="G237" s="111"/>
      <c r="H237" s="111"/>
      <c r="I237" s="111"/>
      <c r="J237" s="109"/>
      <c r="K237" s="109"/>
    </row>
    <row r="238" spans="2:11" s="110" customFormat="1" x14ac:dyDescent="0.25">
      <c r="B238" s="108"/>
      <c r="C238" s="109"/>
      <c r="E238" s="111"/>
      <c r="F238" s="111"/>
      <c r="G238" s="111"/>
      <c r="H238" s="111"/>
      <c r="I238" s="111"/>
      <c r="J238" s="109"/>
      <c r="K238" s="109"/>
    </row>
    <row r="239" spans="2:11" s="110" customFormat="1" x14ac:dyDescent="0.25">
      <c r="B239" s="108"/>
      <c r="C239" s="109"/>
      <c r="E239" s="111"/>
      <c r="F239" s="111"/>
      <c r="G239" s="111"/>
      <c r="H239" s="111"/>
      <c r="I239" s="111"/>
      <c r="J239" s="109"/>
      <c r="K239" s="109"/>
    </row>
    <row r="240" spans="2:11" s="110" customFormat="1" x14ac:dyDescent="0.25">
      <c r="B240" s="108"/>
      <c r="C240" s="109"/>
      <c r="E240" s="111"/>
      <c r="F240" s="111"/>
      <c r="G240" s="111"/>
      <c r="H240" s="111"/>
      <c r="I240" s="111"/>
      <c r="J240" s="109"/>
      <c r="K240" s="109"/>
    </row>
    <row r="241" spans="2:11" s="110" customFormat="1" x14ac:dyDescent="0.25">
      <c r="B241" s="108"/>
      <c r="C241" s="109"/>
      <c r="E241" s="111"/>
      <c r="F241" s="111"/>
      <c r="G241" s="111"/>
      <c r="H241" s="111"/>
      <c r="I241" s="111"/>
      <c r="J241" s="109"/>
      <c r="K241" s="109"/>
    </row>
    <row r="242" spans="2:11" s="110" customFormat="1" x14ac:dyDescent="0.25">
      <c r="B242" s="108"/>
      <c r="C242" s="109"/>
      <c r="E242" s="111"/>
      <c r="F242" s="111"/>
      <c r="G242" s="111"/>
      <c r="H242" s="111"/>
      <c r="I242" s="111"/>
      <c r="J242" s="109"/>
      <c r="K242" s="109"/>
    </row>
    <row r="243" spans="2:11" s="110" customFormat="1" x14ac:dyDescent="0.25">
      <c r="B243" s="108"/>
      <c r="C243" s="109"/>
      <c r="E243" s="111"/>
      <c r="F243" s="111"/>
      <c r="G243" s="111"/>
      <c r="H243" s="111"/>
      <c r="I243" s="111"/>
      <c r="J243" s="109"/>
      <c r="K243" s="109"/>
    </row>
    <row r="244" spans="2:11" s="110" customFormat="1" x14ac:dyDescent="0.25">
      <c r="B244" s="108"/>
      <c r="C244" s="109"/>
      <c r="E244" s="111"/>
      <c r="F244" s="111"/>
      <c r="G244" s="111"/>
      <c r="H244" s="111"/>
      <c r="I244" s="111"/>
      <c r="J244" s="109"/>
      <c r="K244" s="109"/>
    </row>
    <row r="245" spans="2:11" s="110" customFormat="1" x14ac:dyDescent="0.25">
      <c r="B245" s="108"/>
      <c r="C245" s="109"/>
      <c r="E245" s="111"/>
      <c r="F245" s="111"/>
      <c r="G245" s="111"/>
      <c r="H245" s="111"/>
      <c r="I245" s="111"/>
      <c r="J245" s="109"/>
      <c r="K245" s="109"/>
    </row>
    <row r="246" spans="2:11" s="110" customFormat="1" x14ac:dyDescent="0.25">
      <c r="B246" s="108"/>
      <c r="C246" s="109"/>
      <c r="E246" s="111"/>
      <c r="F246" s="111"/>
      <c r="G246" s="111"/>
      <c r="H246" s="111"/>
      <c r="I246" s="111"/>
      <c r="J246" s="109"/>
      <c r="K246" s="109"/>
    </row>
    <row r="247" spans="2:11" s="110" customFormat="1" x14ac:dyDescent="0.25">
      <c r="B247" s="108"/>
      <c r="C247" s="109"/>
      <c r="E247" s="111"/>
      <c r="F247" s="111"/>
      <c r="G247" s="111"/>
      <c r="H247" s="111"/>
      <c r="I247" s="111"/>
      <c r="J247" s="109"/>
      <c r="K247" s="109"/>
    </row>
    <row r="248" spans="2:11" s="110" customFormat="1" x14ac:dyDescent="0.25">
      <c r="B248" s="108"/>
      <c r="C248" s="109"/>
      <c r="E248" s="111"/>
      <c r="F248" s="111"/>
      <c r="G248" s="111"/>
      <c r="H248" s="111"/>
      <c r="I248" s="111"/>
      <c r="J248" s="109"/>
      <c r="K248" s="109"/>
    </row>
    <row r="249" spans="2:11" s="110" customFormat="1" x14ac:dyDescent="0.25">
      <c r="B249" s="108"/>
      <c r="C249" s="109"/>
      <c r="E249" s="111"/>
      <c r="F249" s="111"/>
      <c r="G249" s="111"/>
      <c r="H249" s="111"/>
      <c r="I249" s="111"/>
      <c r="J249" s="109"/>
      <c r="K249" s="109"/>
    </row>
    <row r="250" spans="2:11" s="110" customFormat="1" x14ac:dyDescent="0.25">
      <c r="B250" s="108"/>
      <c r="C250" s="109"/>
      <c r="E250" s="111"/>
      <c r="F250" s="111"/>
      <c r="G250" s="111"/>
      <c r="H250" s="111"/>
      <c r="I250" s="111"/>
      <c r="J250" s="109"/>
      <c r="K250" s="109"/>
    </row>
    <row r="251" spans="2:11" s="110" customFormat="1" x14ac:dyDescent="0.25">
      <c r="B251" s="108"/>
      <c r="C251" s="109"/>
      <c r="E251" s="111"/>
      <c r="F251" s="111"/>
      <c r="G251" s="111"/>
      <c r="H251" s="111"/>
      <c r="I251" s="111"/>
      <c r="J251" s="109"/>
      <c r="K251" s="109"/>
    </row>
    <row r="252" spans="2:11" s="110" customFormat="1" x14ac:dyDescent="0.25">
      <c r="B252" s="108"/>
      <c r="C252" s="109"/>
      <c r="E252" s="111"/>
      <c r="F252" s="111"/>
      <c r="G252" s="111"/>
      <c r="H252" s="111"/>
      <c r="I252" s="111"/>
      <c r="J252" s="109"/>
      <c r="K252" s="109"/>
    </row>
    <row r="253" spans="2:11" s="110" customFormat="1" x14ac:dyDescent="0.25">
      <c r="B253" s="108"/>
      <c r="C253" s="109"/>
      <c r="E253" s="111"/>
      <c r="F253" s="111"/>
      <c r="G253" s="111"/>
      <c r="H253" s="111"/>
      <c r="I253" s="111"/>
      <c r="J253" s="109"/>
      <c r="K253" s="109"/>
    </row>
    <row r="254" spans="2:11" s="110" customFormat="1" x14ac:dyDescent="0.25">
      <c r="B254" s="108"/>
      <c r="C254" s="109"/>
      <c r="E254" s="111"/>
      <c r="F254" s="111"/>
      <c r="G254" s="111"/>
      <c r="H254" s="111"/>
      <c r="I254" s="111"/>
      <c r="J254" s="109"/>
      <c r="K254" s="109"/>
    </row>
    <row r="255" spans="2:11" s="110" customFormat="1" x14ac:dyDescent="0.25">
      <c r="B255" s="108"/>
      <c r="C255" s="109"/>
      <c r="E255" s="111"/>
      <c r="F255" s="111"/>
      <c r="G255" s="111"/>
      <c r="H255" s="111"/>
      <c r="I255" s="111"/>
      <c r="J255" s="109"/>
      <c r="K255" s="109"/>
    </row>
    <row r="256" spans="2:11" s="110" customFormat="1" x14ac:dyDescent="0.25">
      <c r="B256" s="108"/>
      <c r="C256" s="109"/>
      <c r="E256" s="111"/>
      <c r="F256" s="111"/>
      <c r="G256" s="111"/>
      <c r="H256" s="111"/>
      <c r="I256" s="111"/>
      <c r="J256" s="109"/>
      <c r="K256" s="109"/>
    </row>
    <row r="257" spans="2:11" s="110" customFormat="1" x14ac:dyDescent="0.25">
      <c r="B257" s="108"/>
      <c r="C257" s="109"/>
      <c r="E257" s="111"/>
      <c r="F257" s="111"/>
      <c r="G257" s="111"/>
      <c r="H257" s="111"/>
      <c r="I257" s="111"/>
      <c r="J257" s="109"/>
      <c r="K257" s="109"/>
    </row>
    <row r="258" spans="2:11" s="110" customFormat="1" x14ac:dyDescent="0.25">
      <c r="B258" s="108"/>
      <c r="C258" s="109"/>
      <c r="E258" s="111"/>
      <c r="F258" s="111"/>
      <c r="G258" s="111"/>
      <c r="H258" s="111"/>
      <c r="I258" s="111"/>
      <c r="J258" s="109"/>
      <c r="K258" s="109"/>
    </row>
    <row r="259" spans="2:11" s="110" customFormat="1" x14ac:dyDescent="0.25">
      <c r="B259" s="108"/>
      <c r="C259" s="109"/>
      <c r="E259" s="111"/>
      <c r="F259" s="111"/>
      <c r="G259" s="111"/>
      <c r="H259" s="111"/>
      <c r="I259" s="111"/>
      <c r="J259" s="109"/>
      <c r="K259" s="109"/>
    </row>
    <row r="260" spans="2:11" s="110" customFormat="1" x14ac:dyDescent="0.25">
      <c r="B260" s="108"/>
      <c r="C260" s="109"/>
      <c r="E260" s="111"/>
      <c r="F260" s="111"/>
      <c r="G260" s="111"/>
      <c r="H260" s="111"/>
      <c r="I260" s="111"/>
      <c r="J260" s="109"/>
      <c r="K260" s="109"/>
    </row>
    <row r="261" spans="2:11" s="110" customFormat="1" x14ac:dyDescent="0.25">
      <c r="B261" s="108"/>
      <c r="C261" s="109"/>
      <c r="E261" s="111"/>
      <c r="F261" s="111"/>
      <c r="G261" s="111"/>
      <c r="H261" s="111"/>
      <c r="I261" s="111"/>
      <c r="J261" s="109"/>
      <c r="K261" s="109"/>
    </row>
    <row r="262" spans="2:11" s="110" customFormat="1" x14ac:dyDescent="0.25">
      <c r="B262" s="108"/>
      <c r="C262" s="109"/>
      <c r="E262" s="111"/>
      <c r="F262" s="111"/>
      <c r="G262" s="111"/>
      <c r="H262" s="111"/>
      <c r="I262" s="111"/>
      <c r="J262" s="109"/>
      <c r="K262" s="109"/>
    </row>
    <row r="263" spans="2:11" s="110" customFormat="1" x14ac:dyDescent="0.25">
      <c r="B263" s="108"/>
      <c r="C263" s="109"/>
      <c r="E263" s="111"/>
      <c r="F263" s="111"/>
      <c r="G263" s="111"/>
      <c r="H263" s="111"/>
      <c r="I263" s="111"/>
      <c r="J263" s="109"/>
      <c r="K263" s="109"/>
    </row>
    <row r="264" spans="2:11" s="110" customFormat="1" x14ac:dyDescent="0.25">
      <c r="B264" s="108"/>
      <c r="C264" s="109"/>
      <c r="E264" s="111"/>
      <c r="F264" s="111"/>
      <c r="G264" s="111"/>
      <c r="H264" s="111"/>
      <c r="I264" s="111"/>
      <c r="J264" s="109"/>
      <c r="K264" s="109"/>
    </row>
    <row r="265" spans="2:11" s="110" customFormat="1" x14ac:dyDescent="0.25">
      <c r="B265" s="108"/>
      <c r="C265" s="109"/>
      <c r="E265" s="111"/>
      <c r="F265" s="111"/>
      <c r="G265" s="111"/>
      <c r="H265" s="111"/>
      <c r="I265" s="111"/>
      <c r="J265" s="109"/>
      <c r="K265" s="109"/>
    </row>
    <row r="266" spans="2:11" s="110" customFormat="1" x14ac:dyDescent="0.25">
      <c r="B266" s="108"/>
      <c r="C266" s="109"/>
      <c r="E266" s="111"/>
      <c r="F266" s="111"/>
      <c r="G266" s="111"/>
      <c r="H266" s="111"/>
      <c r="I266" s="111"/>
      <c r="J266" s="109"/>
      <c r="K266" s="109"/>
    </row>
    <row r="267" spans="2:11" s="110" customFormat="1" x14ac:dyDescent="0.25">
      <c r="B267" s="108"/>
      <c r="C267" s="109"/>
      <c r="E267" s="111"/>
      <c r="F267" s="111"/>
      <c r="G267" s="111"/>
      <c r="H267" s="111"/>
      <c r="I267" s="111"/>
      <c r="J267" s="109"/>
      <c r="K267" s="109"/>
    </row>
    <row r="268" spans="2:11" s="110" customFormat="1" x14ac:dyDescent="0.25">
      <c r="B268" s="108"/>
      <c r="C268" s="109"/>
      <c r="E268" s="111"/>
      <c r="F268" s="111"/>
      <c r="G268" s="111"/>
      <c r="H268" s="111"/>
      <c r="I268" s="111"/>
      <c r="J268" s="109"/>
      <c r="K268" s="109"/>
    </row>
    <row r="269" spans="2:11" s="110" customFormat="1" x14ac:dyDescent="0.25">
      <c r="B269" s="108"/>
      <c r="C269" s="109"/>
      <c r="E269" s="111"/>
      <c r="F269" s="111"/>
      <c r="G269" s="111"/>
      <c r="H269" s="111"/>
      <c r="I269" s="111"/>
      <c r="J269" s="109"/>
      <c r="K269" s="109"/>
    </row>
    <row r="270" spans="2:11" s="110" customFormat="1" x14ac:dyDescent="0.25">
      <c r="B270" s="108"/>
      <c r="C270" s="109"/>
      <c r="E270" s="111"/>
      <c r="F270" s="111"/>
      <c r="G270" s="111"/>
      <c r="H270" s="111"/>
      <c r="I270" s="111"/>
      <c r="J270" s="109"/>
      <c r="K270" s="109"/>
    </row>
    <row r="271" spans="2:11" s="110" customFormat="1" x14ac:dyDescent="0.25">
      <c r="B271" s="108"/>
      <c r="C271" s="109"/>
      <c r="E271" s="111"/>
      <c r="F271" s="111"/>
      <c r="G271" s="111"/>
      <c r="H271" s="111"/>
      <c r="I271" s="111"/>
      <c r="J271" s="109"/>
      <c r="K271" s="109"/>
    </row>
    <row r="272" spans="2:11" s="110" customFormat="1" x14ac:dyDescent="0.25">
      <c r="B272" s="108"/>
      <c r="C272" s="109"/>
      <c r="E272" s="111"/>
      <c r="F272" s="111"/>
      <c r="G272" s="111"/>
      <c r="H272" s="111"/>
      <c r="I272" s="111"/>
      <c r="J272" s="109"/>
      <c r="K272" s="109"/>
    </row>
    <row r="273" spans="2:11" s="110" customFormat="1" x14ac:dyDescent="0.25">
      <c r="B273" s="108"/>
      <c r="C273" s="109"/>
      <c r="E273" s="111"/>
      <c r="F273" s="111"/>
      <c r="G273" s="111"/>
      <c r="H273" s="111"/>
      <c r="I273" s="111"/>
      <c r="J273" s="109"/>
      <c r="K273" s="109"/>
    </row>
    <row r="274" spans="2:11" s="110" customFormat="1" x14ac:dyDescent="0.25">
      <c r="B274" s="108"/>
      <c r="C274" s="109"/>
      <c r="E274" s="111"/>
      <c r="F274" s="111"/>
      <c r="G274" s="111"/>
      <c r="H274" s="111"/>
      <c r="I274" s="111"/>
      <c r="J274" s="109"/>
      <c r="K274" s="109"/>
    </row>
    <row r="275" spans="2:11" s="110" customFormat="1" x14ac:dyDescent="0.25">
      <c r="B275" s="108"/>
      <c r="C275" s="109"/>
      <c r="E275" s="111"/>
      <c r="F275" s="111"/>
      <c r="G275" s="111"/>
      <c r="H275" s="111"/>
      <c r="I275" s="111"/>
      <c r="J275" s="109"/>
      <c r="K275" s="109"/>
    </row>
    <row r="276" spans="2:11" s="110" customFormat="1" x14ac:dyDescent="0.25">
      <c r="B276" s="108"/>
      <c r="C276" s="109"/>
      <c r="E276" s="111"/>
      <c r="F276" s="111"/>
      <c r="G276" s="111"/>
      <c r="H276" s="111"/>
      <c r="I276" s="111"/>
      <c r="J276" s="109"/>
      <c r="K276" s="109"/>
    </row>
    <row r="277" spans="2:11" s="110" customFormat="1" x14ac:dyDescent="0.25">
      <c r="B277" s="108"/>
      <c r="C277" s="109"/>
      <c r="E277" s="111"/>
      <c r="F277" s="111"/>
      <c r="G277" s="111"/>
      <c r="H277" s="111"/>
      <c r="I277" s="111"/>
      <c r="J277" s="109"/>
      <c r="K277" s="109"/>
    </row>
    <row r="278" spans="2:11" s="110" customFormat="1" x14ac:dyDescent="0.25">
      <c r="B278" s="108"/>
      <c r="C278" s="109"/>
      <c r="E278" s="111"/>
      <c r="F278" s="111"/>
      <c r="G278" s="111"/>
      <c r="H278" s="111"/>
      <c r="I278" s="111"/>
      <c r="J278" s="109"/>
      <c r="K278" s="109"/>
    </row>
    <row r="279" spans="2:11" s="110" customFormat="1" x14ac:dyDescent="0.25">
      <c r="B279" s="108"/>
      <c r="C279" s="109"/>
      <c r="E279" s="111"/>
      <c r="F279" s="111"/>
      <c r="G279" s="111"/>
      <c r="H279" s="111"/>
      <c r="I279" s="111"/>
      <c r="J279" s="109"/>
      <c r="K279" s="109"/>
    </row>
    <row r="280" spans="2:11" s="110" customFormat="1" x14ac:dyDescent="0.25">
      <c r="B280" s="108"/>
      <c r="C280" s="109"/>
      <c r="E280" s="111"/>
      <c r="F280" s="111"/>
      <c r="G280" s="111"/>
      <c r="H280" s="111"/>
      <c r="I280" s="111"/>
      <c r="J280" s="109"/>
      <c r="K280" s="109"/>
    </row>
    <row r="281" spans="2:11" s="110" customFormat="1" x14ac:dyDescent="0.25">
      <c r="B281" s="108"/>
      <c r="C281" s="109"/>
      <c r="E281" s="111"/>
      <c r="F281" s="111"/>
      <c r="G281" s="111"/>
      <c r="H281" s="111"/>
      <c r="I281" s="111"/>
      <c r="J281" s="109"/>
      <c r="K281" s="109"/>
    </row>
    <row r="282" spans="2:11" s="110" customFormat="1" x14ac:dyDescent="0.25">
      <c r="B282" s="108"/>
      <c r="C282" s="109"/>
      <c r="E282" s="111"/>
      <c r="F282" s="111"/>
      <c r="G282" s="111"/>
      <c r="H282" s="111"/>
      <c r="I282" s="111"/>
      <c r="J282" s="109"/>
      <c r="K282" s="109"/>
    </row>
    <row r="283" spans="2:11" s="110" customFormat="1" x14ac:dyDescent="0.25">
      <c r="B283" s="108"/>
      <c r="C283" s="109"/>
      <c r="E283" s="111"/>
      <c r="F283" s="111"/>
      <c r="G283" s="111"/>
      <c r="H283" s="111"/>
      <c r="I283" s="111"/>
      <c r="J283" s="109"/>
      <c r="K283" s="109"/>
    </row>
    <row r="284" spans="2:11" s="110" customFormat="1" x14ac:dyDescent="0.25">
      <c r="B284" s="108"/>
      <c r="C284" s="109"/>
      <c r="E284" s="111"/>
      <c r="F284" s="111"/>
      <c r="G284" s="111"/>
      <c r="H284" s="111"/>
      <c r="I284" s="111"/>
      <c r="J284" s="109"/>
      <c r="K284" s="109"/>
    </row>
    <row r="285" spans="2:11" s="110" customFormat="1" x14ac:dyDescent="0.25">
      <c r="B285" s="108"/>
      <c r="C285" s="109"/>
      <c r="E285" s="111"/>
      <c r="F285" s="111"/>
      <c r="G285" s="111"/>
      <c r="H285" s="111"/>
      <c r="I285" s="111"/>
      <c r="J285" s="109"/>
      <c r="K285" s="109"/>
    </row>
    <row r="286" spans="2:11" s="110" customFormat="1" x14ac:dyDescent="0.25">
      <c r="B286" s="108"/>
      <c r="C286" s="109"/>
      <c r="E286" s="111"/>
      <c r="F286" s="111"/>
      <c r="G286" s="111"/>
      <c r="H286" s="111"/>
      <c r="I286" s="111"/>
      <c r="J286" s="109"/>
      <c r="K286" s="109"/>
    </row>
    <row r="287" spans="2:11" s="110" customFormat="1" x14ac:dyDescent="0.25">
      <c r="B287" s="108"/>
      <c r="C287" s="109"/>
      <c r="E287" s="111"/>
      <c r="F287" s="111"/>
      <c r="G287" s="111"/>
      <c r="H287" s="111"/>
      <c r="I287" s="111"/>
      <c r="J287" s="109"/>
      <c r="K287" s="109"/>
    </row>
    <row r="288" spans="2:11" s="110" customFormat="1" x14ac:dyDescent="0.25">
      <c r="B288" s="108"/>
      <c r="C288" s="109"/>
      <c r="E288" s="111"/>
      <c r="F288" s="111"/>
      <c r="G288" s="111"/>
      <c r="H288" s="111"/>
      <c r="I288" s="111"/>
      <c r="J288" s="109"/>
      <c r="K288" s="109"/>
    </row>
    <row r="289" spans="2:11" s="110" customFormat="1" x14ac:dyDescent="0.25">
      <c r="B289" s="108"/>
      <c r="C289" s="109"/>
      <c r="E289" s="111"/>
      <c r="F289" s="111"/>
      <c r="G289" s="111"/>
      <c r="H289" s="111"/>
      <c r="I289" s="111"/>
      <c r="J289" s="109"/>
      <c r="K289" s="109"/>
    </row>
    <row r="290" spans="2:11" s="110" customFormat="1" x14ac:dyDescent="0.25">
      <c r="B290" s="108"/>
      <c r="C290" s="109"/>
      <c r="E290" s="111"/>
      <c r="F290" s="111"/>
      <c r="G290" s="111"/>
      <c r="H290" s="111"/>
      <c r="I290" s="111"/>
      <c r="J290" s="109"/>
      <c r="K290" s="109"/>
    </row>
    <row r="291" spans="2:11" s="110" customFormat="1" x14ac:dyDescent="0.25">
      <c r="B291" s="108"/>
      <c r="C291" s="109"/>
      <c r="E291" s="111"/>
      <c r="F291" s="111"/>
      <c r="G291" s="111"/>
      <c r="H291" s="111"/>
      <c r="I291" s="111"/>
      <c r="J291" s="109"/>
      <c r="K291" s="109"/>
    </row>
    <row r="292" spans="2:11" s="110" customFormat="1" x14ac:dyDescent="0.25">
      <c r="B292" s="108"/>
      <c r="C292" s="109"/>
      <c r="E292" s="111"/>
      <c r="F292" s="111"/>
      <c r="G292" s="111"/>
      <c r="H292" s="111"/>
      <c r="I292" s="111"/>
      <c r="J292" s="109"/>
      <c r="K292" s="109"/>
    </row>
    <row r="293" spans="2:11" s="110" customFormat="1" x14ac:dyDescent="0.25">
      <c r="B293" s="108"/>
      <c r="C293" s="109"/>
      <c r="E293" s="111"/>
      <c r="F293" s="111"/>
      <c r="G293" s="111"/>
      <c r="H293" s="111"/>
      <c r="I293" s="111"/>
      <c r="J293" s="109"/>
      <c r="K293" s="109"/>
    </row>
    <row r="294" spans="2:11" s="110" customFormat="1" x14ac:dyDescent="0.25">
      <c r="B294" s="108"/>
      <c r="C294" s="109"/>
      <c r="E294" s="111"/>
      <c r="F294" s="111"/>
      <c r="G294" s="111"/>
      <c r="H294" s="111"/>
      <c r="I294" s="111"/>
      <c r="J294" s="109"/>
      <c r="K294" s="109"/>
    </row>
    <row r="295" spans="2:11" s="110" customFormat="1" x14ac:dyDescent="0.25">
      <c r="B295" s="108"/>
      <c r="C295" s="109"/>
      <c r="E295" s="111"/>
      <c r="F295" s="111"/>
      <c r="G295" s="111"/>
      <c r="H295" s="111"/>
      <c r="I295" s="111"/>
      <c r="J295" s="109"/>
      <c r="K295" s="109"/>
    </row>
    <row r="296" spans="2:11" s="110" customFormat="1" x14ac:dyDescent="0.25">
      <c r="B296" s="108"/>
      <c r="C296" s="109"/>
      <c r="E296" s="111"/>
      <c r="F296" s="111"/>
      <c r="G296" s="111"/>
      <c r="H296" s="111"/>
      <c r="I296" s="111"/>
      <c r="J296" s="109"/>
      <c r="K296" s="109"/>
    </row>
    <row r="297" spans="2:11" s="110" customFormat="1" x14ac:dyDescent="0.25">
      <c r="B297" s="108"/>
      <c r="C297" s="109"/>
      <c r="E297" s="111"/>
      <c r="F297" s="111"/>
      <c r="G297" s="111"/>
      <c r="H297" s="111"/>
      <c r="I297" s="111"/>
      <c r="J297" s="109"/>
      <c r="K297" s="109"/>
    </row>
    <row r="298" spans="2:11" s="110" customFormat="1" x14ac:dyDescent="0.25">
      <c r="B298" s="108"/>
      <c r="C298" s="109"/>
      <c r="E298" s="111"/>
      <c r="F298" s="111"/>
      <c r="G298" s="111"/>
      <c r="H298" s="111"/>
      <c r="I298" s="111"/>
      <c r="J298" s="109"/>
      <c r="K298" s="109"/>
    </row>
    <row r="299" spans="2:11" s="110" customFormat="1" x14ac:dyDescent="0.25">
      <c r="B299" s="108"/>
      <c r="C299" s="109"/>
      <c r="E299" s="111"/>
      <c r="F299" s="111"/>
      <c r="G299" s="111"/>
      <c r="H299" s="111"/>
      <c r="I299" s="111"/>
      <c r="J299" s="109"/>
      <c r="K299" s="109"/>
    </row>
    <row r="300" spans="2:11" s="110" customFormat="1" x14ac:dyDescent="0.25">
      <c r="B300" s="108"/>
      <c r="C300" s="109"/>
      <c r="E300" s="111"/>
      <c r="F300" s="111"/>
      <c r="G300" s="111"/>
      <c r="H300" s="111"/>
      <c r="I300" s="111"/>
      <c r="J300" s="109"/>
      <c r="K300" s="109"/>
    </row>
    <row r="301" spans="2:11" s="110" customFormat="1" x14ac:dyDescent="0.25">
      <c r="B301" s="108"/>
      <c r="C301" s="109"/>
      <c r="E301" s="111"/>
      <c r="F301" s="111"/>
      <c r="G301" s="111"/>
      <c r="H301" s="111"/>
      <c r="I301" s="111"/>
      <c r="J301" s="109"/>
      <c r="K301" s="109"/>
    </row>
    <row r="302" spans="2:11" s="110" customFormat="1" x14ac:dyDescent="0.25">
      <c r="B302" s="108"/>
      <c r="C302" s="109"/>
      <c r="E302" s="111"/>
      <c r="F302" s="111"/>
      <c r="G302" s="111"/>
      <c r="H302" s="111"/>
      <c r="I302" s="111"/>
      <c r="J302" s="109"/>
      <c r="K302" s="109"/>
    </row>
    <row r="303" spans="2:11" s="110" customFormat="1" x14ac:dyDescent="0.25">
      <c r="B303" s="108"/>
      <c r="C303" s="109"/>
      <c r="E303" s="111"/>
      <c r="F303" s="111"/>
      <c r="G303" s="111"/>
      <c r="H303" s="111"/>
      <c r="I303" s="111"/>
      <c r="J303" s="109"/>
      <c r="K303" s="109"/>
    </row>
    <row r="304" spans="2:11" s="110" customFormat="1" x14ac:dyDescent="0.25">
      <c r="B304" s="108"/>
      <c r="C304" s="109"/>
      <c r="E304" s="111"/>
      <c r="F304" s="111"/>
      <c r="G304" s="111"/>
      <c r="H304" s="111"/>
      <c r="I304" s="111"/>
      <c r="J304" s="109"/>
      <c r="K304" s="109"/>
    </row>
    <row r="305" spans="2:11" s="110" customFormat="1" x14ac:dyDescent="0.25">
      <c r="B305" s="108"/>
      <c r="C305" s="109"/>
      <c r="E305" s="111"/>
      <c r="F305" s="111"/>
      <c r="G305" s="111"/>
      <c r="H305" s="111"/>
      <c r="I305" s="111"/>
      <c r="J305" s="109"/>
      <c r="K305" s="109"/>
    </row>
    <row r="306" spans="2:11" s="110" customFormat="1" x14ac:dyDescent="0.25">
      <c r="B306" s="108"/>
      <c r="C306" s="109"/>
      <c r="E306" s="111"/>
      <c r="F306" s="111"/>
      <c r="G306" s="111"/>
      <c r="H306" s="111"/>
      <c r="I306" s="111"/>
      <c r="J306" s="109"/>
      <c r="K306" s="109"/>
    </row>
    <row r="307" spans="2:11" s="110" customFormat="1" x14ac:dyDescent="0.25">
      <c r="B307" s="108"/>
      <c r="C307" s="109"/>
      <c r="E307" s="111"/>
      <c r="F307" s="111"/>
      <c r="G307" s="111"/>
      <c r="H307" s="111"/>
      <c r="I307" s="111"/>
      <c r="J307" s="109"/>
      <c r="K307" s="109"/>
    </row>
    <row r="308" spans="2:11" s="110" customFormat="1" x14ac:dyDescent="0.25">
      <c r="B308" s="108"/>
      <c r="C308" s="109"/>
      <c r="E308" s="111"/>
      <c r="F308" s="111"/>
      <c r="G308" s="111"/>
      <c r="H308" s="111"/>
      <c r="I308" s="111"/>
      <c r="J308" s="109"/>
      <c r="K308" s="109"/>
    </row>
    <row r="309" spans="2:11" s="110" customFormat="1" x14ac:dyDescent="0.25">
      <c r="B309" s="108"/>
      <c r="C309" s="109"/>
      <c r="E309" s="111"/>
      <c r="F309" s="111"/>
      <c r="G309" s="111"/>
      <c r="H309" s="111"/>
      <c r="I309" s="111"/>
      <c r="J309" s="109"/>
      <c r="K309" s="109"/>
    </row>
    <row r="310" spans="2:11" s="110" customFormat="1" x14ac:dyDescent="0.25">
      <c r="B310" s="108"/>
      <c r="C310" s="109"/>
      <c r="E310" s="111"/>
      <c r="F310" s="111"/>
      <c r="G310" s="111"/>
      <c r="H310" s="111"/>
      <c r="I310" s="111"/>
      <c r="J310" s="109"/>
      <c r="K310" s="109"/>
    </row>
    <row r="311" spans="2:11" s="110" customFormat="1" x14ac:dyDescent="0.25">
      <c r="B311" s="108"/>
      <c r="C311" s="109"/>
      <c r="E311" s="111"/>
      <c r="F311" s="111"/>
      <c r="G311" s="111"/>
      <c r="H311" s="111"/>
      <c r="I311" s="111"/>
      <c r="J311" s="109"/>
      <c r="K311" s="109"/>
    </row>
    <row r="312" spans="2:11" s="110" customFormat="1" x14ac:dyDescent="0.25">
      <c r="B312" s="108"/>
      <c r="C312" s="109"/>
      <c r="E312" s="111"/>
      <c r="F312" s="111"/>
      <c r="G312" s="111"/>
      <c r="H312" s="111"/>
      <c r="I312" s="111"/>
      <c r="J312" s="109"/>
      <c r="K312" s="109"/>
    </row>
    <row r="313" spans="2:11" s="110" customFormat="1" x14ac:dyDescent="0.25">
      <c r="B313" s="108"/>
      <c r="C313" s="109"/>
      <c r="E313" s="111"/>
      <c r="F313" s="111"/>
      <c r="G313" s="111"/>
      <c r="H313" s="111"/>
      <c r="I313" s="111"/>
      <c r="J313" s="109"/>
      <c r="K313" s="109"/>
    </row>
    <row r="314" spans="2:11" s="110" customFormat="1" x14ac:dyDescent="0.25">
      <c r="B314" s="108"/>
      <c r="C314" s="109"/>
      <c r="E314" s="111"/>
      <c r="F314" s="111"/>
      <c r="G314" s="111"/>
      <c r="H314" s="111"/>
      <c r="I314" s="111"/>
      <c r="J314" s="109"/>
      <c r="K314" s="109"/>
    </row>
    <row r="315" spans="2:11" s="110" customFormat="1" x14ac:dyDescent="0.25">
      <c r="B315" s="108"/>
      <c r="C315" s="109"/>
      <c r="E315" s="111"/>
      <c r="F315" s="111"/>
      <c r="G315" s="111"/>
      <c r="H315" s="111"/>
      <c r="I315" s="111"/>
      <c r="J315" s="109"/>
      <c r="K315" s="109"/>
    </row>
    <row r="316" spans="2:11" s="110" customFormat="1" x14ac:dyDescent="0.25">
      <c r="B316" s="108"/>
      <c r="C316" s="109"/>
      <c r="E316" s="111"/>
      <c r="F316" s="111"/>
      <c r="G316" s="111"/>
      <c r="H316" s="111"/>
      <c r="I316" s="111"/>
      <c r="J316" s="109"/>
      <c r="K316" s="109"/>
    </row>
    <row r="317" spans="2:11" s="110" customFormat="1" x14ac:dyDescent="0.25">
      <c r="B317" s="108"/>
      <c r="C317" s="109"/>
      <c r="E317" s="111"/>
      <c r="F317" s="111"/>
      <c r="G317" s="111"/>
      <c r="H317" s="111"/>
      <c r="I317" s="111"/>
      <c r="J317" s="109"/>
      <c r="K317" s="109"/>
    </row>
    <row r="318" spans="2:11" s="110" customFormat="1" x14ac:dyDescent="0.25">
      <c r="B318" s="108"/>
      <c r="C318" s="109"/>
      <c r="E318" s="111"/>
      <c r="F318" s="111"/>
      <c r="G318" s="111"/>
      <c r="H318" s="111"/>
      <c r="I318" s="111"/>
      <c r="J318" s="109"/>
      <c r="K318" s="109"/>
    </row>
    <row r="319" spans="2:11" s="110" customFormat="1" x14ac:dyDescent="0.25">
      <c r="B319" s="108"/>
      <c r="C319" s="109"/>
      <c r="E319" s="111"/>
      <c r="F319" s="111"/>
      <c r="G319" s="111"/>
      <c r="H319" s="111"/>
      <c r="I319" s="111"/>
      <c r="J319" s="109"/>
      <c r="K319" s="109"/>
    </row>
    <row r="320" spans="2:11" s="110" customFormat="1" x14ac:dyDescent="0.25">
      <c r="B320" s="108"/>
      <c r="C320" s="109"/>
      <c r="E320" s="111"/>
      <c r="F320" s="111"/>
      <c r="G320" s="111"/>
      <c r="H320" s="111"/>
      <c r="I320" s="111"/>
      <c r="J320" s="109"/>
      <c r="K320" s="109"/>
    </row>
    <row r="321" spans="2:11" s="110" customFormat="1" x14ac:dyDescent="0.25">
      <c r="B321" s="108"/>
      <c r="C321" s="109"/>
      <c r="E321" s="111"/>
      <c r="F321" s="111"/>
      <c r="G321" s="111"/>
      <c r="H321" s="111"/>
      <c r="I321" s="111"/>
      <c r="J321" s="109"/>
      <c r="K321" s="109"/>
    </row>
    <row r="322" spans="2:11" s="110" customFormat="1" x14ac:dyDescent="0.25">
      <c r="B322" s="108"/>
      <c r="C322" s="109"/>
      <c r="E322" s="111"/>
      <c r="F322" s="111"/>
      <c r="G322" s="111"/>
      <c r="H322" s="111"/>
      <c r="I322" s="111"/>
      <c r="J322" s="109"/>
      <c r="K322" s="109"/>
    </row>
    <row r="323" spans="2:11" s="110" customFormat="1" x14ac:dyDescent="0.25">
      <c r="B323" s="108"/>
      <c r="C323" s="109"/>
      <c r="E323" s="111"/>
      <c r="F323" s="111"/>
      <c r="G323" s="111"/>
      <c r="H323" s="111"/>
      <c r="I323" s="111"/>
      <c r="J323" s="109"/>
      <c r="K323" s="109"/>
    </row>
    <row r="324" spans="2:11" s="110" customFormat="1" x14ac:dyDescent="0.25">
      <c r="B324" s="108"/>
      <c r="C324" s="109"/>
      <c r="E324" s="111"/>
      <c r="F324" s="111"/>
      <c r="G324" s="111"/>
      <c r="H324" s="111"/>
      <c r="I324" s="111"/>
      <c r="J324" s="109"/>
      <c r="K324" s="109"/>
    </row>
    <row r="325" spans="2:11" s="110" customFormat="1" x14ac:dyDescent="0.25">
      <c r="B325" s="108"/>
      <c r="C325" s="109"/>
      <c r="E325" s="111"/>
      <c r="F325" s="111"/>
      <c r="G325" s="111"/>
      <c r="H325" s="111"/>
      <c r="I325" s="111"/>
      <c r="J325" s="109"/>
      <c r="K325" s="109"/>
    </row>
    <row r="326" spans="2:11" s="110" customFormat="1" x14ac:dyDescent="0.25">
      <c r="B326" s="108"/>
      <c r="C326" s="109"/>
      <c r="E326" s="111"/>
      <c r="F326" s="111"/>
      <c r="G326" s="111"/>
      <c r="H326" s="111"/>
      <c r="I326" s="111"/>
      <c r="J326" s="109"/>
      <c r="K326" s="109"/>
    </row>
    <row r="327" spans="2:11" s="110" customFormat="1" x14ac:dyDescent="0.25">
      <c r="B327" s="108"/>
      <c r="C327" s="109"/>
      <c r="E327" s="111"/>
      <c r="F327" s="111"/>
      <c r="G327" s="111"/>
      <c r="H327" s="111"/>
      <c r="I327" s="111"/>
      <c r="J327" s="109"/>
      <c r="K327" s="109"/>
    </row>
    <row r="328" spans="2:11" s="110" customFormat="1" x14ac:dyDescent="0.25">
      <c r="B328" s="108"/>
      <c r="C328" s="109"/>
      <c r="E328" s="111"/>
      <c r="F328" s="111"/>
      <c r="G328" s="111"/>
      <c r="H328" s="111"/>
      <c r="I328" s="111"/>
      <c r="J328" s="109"/>
      <c r="K328" s="109"/>
    </row>
    <row r="329" spans="2:11" s="110" customFormat="1" x14ac:dyDescent="0.25">
      <c r="B329" s="108"/>
      <c r="C329" s="109"/>
      <c r="E329" s="111"/>
      <c r="F329" s="111"/>
      <c r="G329" s="111"/>
      <c r="H329" s="111"/>
      <c r="I329" s="111"/>
      <c r="J329" s="109"/>
      <c r="K329" s="109"/>
    </row>
    <row r="330" spans="2:11" s="110" customFormat="1" x14ac:dyDescent="0.25">
      <c r="B330" s="108"/>
      <c r="C330" s="109"/>
      <c r="E330" s="111"/>
      <c r="F330" s="111"/>
      <c r="G330" s="111"/>
      <c r="H330" s="111"/>
      <c r="I330" s="111"/>
      <c r="J330" s="109"/>
      <c r="K330" s="109"/>
    </row>
    <row r="331" spans="2:11" s="110" customFormat="1" x14ac:dyDescent="0.25">
      <c r="B331" s="108"/>
      <c r="C331" s="109"/>
      <c r="E331" s="111"/>
      <c r="F331" s="111"/>
      <c r="G331" s="111"/>
      <c r="H331" s="111"/>
      <c r="I331" s="111"/>
      <c r="J331" s="109"/>
      <c r="K331" s="109"/>
    </row>
    <row r="332" spans="2:11" s="110" customFormat="1" x14ac:dyDescent="0.25">
      <c r="B332" s="108"/>
      <c r="C332" s="109"/>
      <c r="E332" s="111"/>
      <c r="F332" s="111"/>
      <c r="G332" s="111"/>
      <c r="H332" s="111"/>
      <c r="I332" s="111"/>
      <c r="J332" s="109"/>
      <c r="K332" s="109"/>
    </row>
    <row r="333" spans="2:11" s="110" customFormat="1" x14ac:dyDescent="0.25">
      <c r="B333" s="108"/>
      <c r="C333" s="109"/>
      <c r="E333" s="111"/>
      <c r="F333" s="111"/>
      <c r="G333" s="111"/>
      <c r="H333" s="111"/>
      <c r="I333" s="111"/>
      <c r="J333" s="109"/>
      <c r="K333" s="109"/>
    </row>
    <row r="334" spans="2:11" s="110" customFormat="1" x14ac:dyDescent="0.25">
      <c r="B334" s="108"/>
      <c r="C334" s="109"/>
      <c r="E334" s="111"/>
      <c r="F334" s="111"/>
      <c r="G334" s="111"/>
      <c r="H334" s="111"/>
      <c r="I334" s="111"/>
      <c r="J334" s="109"/>
      <c r="K334" s="109"/>
    </row>
    <row r="335" spans="2:11" s="110" customFormat="1" x14ac:dyDescent="0.25">
      <c r="B335" s="108"/>
      <c r="C335" s="109"/>
      <c r="E335" s="111"/>
      <c r="F335" s="111"/>
      <c r="G335" s="111"/>
      <c r="H335" s="111"/>
      <c r="I335" s="111"/>
      <c r="J335" s="109"/>
      <c r="K335" s="109"/>
    </row>
    <row r="336" spans="2:11" s="110" customFormat="1" x14ac:dyDescent="0.25">
      <c r="B336" s="108"/>
      <c r="C336" s="109"/>
      <c r="E336" s="111"/>
      <c r="F336" s="111"/>
      <c r="G336" s="111"/>
      <c r="H336" s="111"/>
      <c r="I336" s="111"/>
      <c r="J336" s="109"/>
      <c r="K336" s="109"/>
    </row>
    <row r="337" spans="2:11" s="110" customFormat="1" x14ac:dyDescent="0.25">
      <c r="B337" s="108"/>
      <c r="C337" s="109"/>
      <c r="E337" s="111"/>
      <c r="F337" s="111"/>
      <c r="G337" s="111"/>
      <c r="H337" s="111"/>
      <c r="I337" s="111"/>
      <c r="J337" s="109"/>
      <c r="K337" s="109"/>
    </row>
    <row r="338" spans="2:11" s="110" customFormat="1" x14ac:dyDescent="0.25">
      <c r="B338" s="108"/>
      <c r="C338" s="109"/>
      <c r="E338" s="111"/>
      <c r="F338" s="111"/>
      <c r="G338" s="111"/>
      <c r="H338" s="111"/>
      <c r="I338" s="111"/>
      <c r="J338" s="109"/>
      <c r="K338" s="109"/>
    </row>
    <row r="339" spans="2:11" s="110" customFormat="1" x14ac:dyDescent="0.25">
      <c r="B339" s="108"/>
      <c r="C339" s="109"/>
      <c r="E339" s="111"/>
      <c r="F339" s="111"/>
      <c r="G339" s="111"/>
      <c r="H339" s="111"/>
      <c r="I339" s="111"/>
      <c r="J339" s="109"/>
      <c r="K339" s="109"/>
    </row>
  </sheetData>
  <sheetProtection password="CC4C" sheet="1" objects="1" scenarios="1" formatCells="0"/>
  <mergeCells count="10">
    <mergeCell ref="A7:K7"/>
    <mergeCell ref="A8:K8"/>
    <mergeCell ref="A11:K11"/>
    <mergeCell ref="A13:C13"/>
    <mergeCell ref="A6:K6"/>
    <mergeCell ref="A1:K1"/>
    <mergeCell ref="M1:N1"/>
    <mergeCell ref="M3:N3"/>
    <mergeCell ref="A4:K4"/>
    <mergeCell ref="A5:K5"/>
  </mergeCells>
  <hyperlinks>
    <hyperlink ref="M1:N1" r:id="rId1" display="https://steuern.lu.ch/-/media/Steuern/Dokumente/Quellensteuer/2019/Tarif2019_A_B_mit_Kirchensteuer_erweitert.pdf"/>
    <hyperlink ref="M1" r:id="rId2" display="https://steuern.lu.ch/unternehmen/u_quellensteuer/quellensteuer_tarife"/>
  </hyperlinks>
  <printOptions horizontalCentered="1"/>
  <pageMargins left="0.59055118110236227" right="0.39370078740157483" top="0.39370078740157483" bottom="0.39370078740157483" header="0.51181102362204722" footer="0.51181102362204722"/>
  <pageSetup paperSize="9" scale="97"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39"/>
  <sheetViews>
    <sheetView zoomScale="130" zoomScaleNormal="130" workbookViewId="0">
      <pane ySplit="14" topLeftCell="A15" activePane="bottomLeft" state="frozen"/>
      <selection activeCell="U39" sqref="U39"/>
      <selection pane="bottomLeft" activeCell="Q18" sqref="Q18"/>
    </sheetView>
  </sheetViews>
  <sheetFormatPr baseColWidth="10" defaultColWidth="11.42578125" defaultRowHeight="13.5" x14ac:dyDescent="0.25"/>
  <cols>
    <col min="1" max="1" width="4.42578125" style="112" bestFit="1" customWidth="1"/>
    <col min="2" max="2" width="1.5703125" style="113" bestFit="1" customWidth="1"/>
    <col min="3" max="3" width="4.42578125" style="114" bestFit="1" customWidth="1"/>
    <col min="4" max="4" width="2.7109375" style="115" customWidth="1"/>
    <col min="5" max="9" width="11.42578125" style="116" customWidth="1"/>
    <col min="10" max="11" width="11.42578125" style="117" customWidth="1"/>
    <col min="12" max="12" width="0.42578125" style="115" customWidth="1"/>
    <col min="13" max="14" width="5.7109375" style="115" customWidth="1"/>
    <col min="15" max="29" width="11.42578125" style="115" customWidth="1"/>
    <col min="30" max="16384" width="11.42578125" style="118"/>
  </cols>
  <sheetData>
    <row r="1" spans="1:29" s="75" customFormat="1" ht="24" x14ac:dyDescent="0.4">
      <c r="A1" s="457" t="s">
        <v>178</v>
      </c>
      <c r="B1" s="458"/>
      <c r="C1" s="458"/>
      <c r="D1" s="458"/>
      <c r="E1" s="458"/>
      <c r="F1" s="458"/>
      <c r="G1" s="458"/>
      <c r="H1" s="458"/>
      <c r="I1" s="458"/>
      <c r="J1" s="458"/>
      <c r="K1" s="459"/>
      <c r="L1" s="266"/>
      <c r="M1" s="465" t="s">
        <v>179</v>
      </c>
      <c r="N1" s="465"/>
    </row>
    <row r="2" spans="1:29" s="78" customFormat="1" ht="3.75" customHeight="1" x14ac:dyDescent="0.15">
      <c r="A2" s="76"/>
      <c r="B2" s="76"/>
      <c r="C2" s="76"/>
      <c r="D2" s="76"/>
      <c r="E2" s="77"/>
      <c r="F2" s="77"/>
      <c r="G2" s="77"/>
      <c r="H2" s="77"/>
      <c r="I2" s="77"/>
      <c r="J2" s="76"/>
      <c r="K2" s="76"/>
    </row>
    <row r="3" spans="1:29" s="81" customFormat="1" ht="15.75" x14ac:dyDescent="0.3">
      <c r="A3" s="79" t="s">
        <v>10</v>
      </c>
      <c r="B3" s="79"/>
      <c r="C3" s="79"/>
      <c r="D3" s="79"/>
      <c r="E3" s="80"/>
      <c r="F3" s="80"/>
      <c r="G3" s="80"/>
      <c r="H3" s="80"/>
      <c r="I3" s="80"/>
      <c r="J3" s="79"/>
      <c r="K3" s="79"/>
      <c r="M3" s="461"/>
      <c r="N3" s="461"/>
    </row>
    <row r="4" spans="1:29" s="81" customFormat="1" ht="14.25" customHeight="1" x14ac:dyDescent="0.3">
      <c r="A4" s="462" t="s">
        <v>8</v>
      </c>
      <c r="B4" s="462"/>
      <c r="C4" s="462"/>
      <c r="D4" s="462"/>
      <c r="E4" s="462"/>
      <c r="F4" s="462"/>
      <c r="G4" s="462"/>
      <c r="H4" s="462"/>
      <c r="I4" s="462"/>
      <c r="J4" s="462"/>
      <c r="K4" s="462"/>
    </row>
    <row r="5" spans="1:29" s="81" customFormat="1" ht="14.25" customHeight="1" x14ac:dyDescent="0.3">
      <c r="A5" s="462" t="s">
        <v>9</v>
      </c>
      <c r="B5" s="462"/>
      <c r="C5" s="462"/>
      <c r="D5" s="462"/>
      <c r="E5" s="462"/>
      <c r="F5" s="462"/>
      <c r="G5" s="462"/>
      <c r="H5" s="462"/>
      <c r="I5" s="462"/>
      <c r="J5" s="462"/>
      <c r="K5" s="462"/>
    </row>
    <row r="6" spans="1:29" s="81" customFormat="1" ht="14.25" customHeight="1" x14ac:dyDescent="0.3">
      <c r="A6" s="462" t="s">
        <v>11</v>
      </c>
      <c r="B6" s="462"/>
      <c r="C6" s="462"/>
      <c r="D6" s="462"/>
      <c r="E6" s="462"/>
      <c r="F6" s="462"/>
      <c r="G6" s="462"/>
      <c r="H6" s="462"/>
      <c r="I6" s="462"/>
      <c r="J6" s="462"/>
      <c r="K6" s="462"/>
    </row>
    <row r="7" spans="1:29" s="81" customFormat="1" ht="14.25" customHeight="1" x14ac:dyDescent="0.3">
      <c r="A7" s="462" t="s">
        <v>121</v>
      </c>
      <c r="B7" s="462"/>
      <c r="C7" s="462"/>
      <c r="D7" s="462"/>
      <c r="E7" s="462"/>
      <c r="F7" s="462"/>
      <c r="G7" s="462"/>
      <c r="H7" s="462"/>
      <c r="I7" s="462"/>
      <c r="J7" s="462"/>
      <c r="K7" s="462"/>
    </row>
    <row r="8" spans="1:29" s="81" customFormat="1" ht="14.25" customHeight="1" x14ac:dyDescent="0.3">
      <c r="A8" s="462" t="s">
        <v>122</v>
      </c>
      <c r="B8" s="462"/>
      <c r="C8" s="462"/>
      <c r="D8" s="462"/>
      <c r="E8" s="462"/>
      <c r="F8" s="462"/>
      <c r="G8" s="462"/>
      <c r="H8" s="462"/>
      <c r="I8" s="462"/>
      <c r="J8" s="462"/>
      <c r="K8" s="462"/>
    </row>
    <row r="9" spans="1:29" s="78" customFormat="1" ht="3.75" customHeight="1" x14ac:dyDescent="0.15">
      <c r="A9" s="82"/>
      <c r="B9" s="82"/>
      <c r="C9" s="82"/>
      <c r="D9" s="82"/>
      <c r="E9" s="83"/>
      <c r="F9" s="83"/>
      <c r="G9" s="83"/>
      <c r="H9" s="83"/>
      <c r="I9" s="83"/>
      <c r="J9" s="82"/>
      <c r="K9" s="82"/>
    </row>
    <row r="10" spans="1:29" s="81" customFormat="1" ht="15.75" x14ac:dyDescent="0.3">
      <c r="A10" s="79" t="s">
        <v>7</v>
      </c>
      <c r="B10" s="79"/>
      <c r="C10" s="79"/>
      <c r="D10" s="79"/>
      <c r="E10" s="80"/>
      <c r="F10" s="80"/>
      <c r="G10" s="80"/>
      <c r="H10" s="80"/>
      <c r="I10" s="80"/>
      <c r="J10" s="79"/>
      <c r="K10" s="79"/>
    </row>
    <row r="11" spans="1:29" s="81" customFormat="1" ht="13.5" customHeight="1" x14ac:dyDescent="0.3">
      <c r="A11" s="463" t="s">
        <v>123</v>
      </c>
      <c r="B11" s="463"/>
      <c r="C11" s="463"/>
      <c r="D11" s="463"/>
      <c r="E11" s="463"/>
      <c r="F11" s="463"/>
      <c r="G11" s="463"/>
      <c r="H11" s="463"/>
      <c r="I11" s="463"/>
      <c r="J11" s="463"/>
      <c r="K11" s="463"/>
    </row>
    <row r="12" spans="1:29" s="78" customFormat="1" ht="3.75" customHeight="1" x14ac:dyDescent="0.15">
      <c r="B12" s="84"/>
      <c r="C12" s="85"/>
      <c r="E12" s="86"/>
      <c r="F12" s="86"/>
      <c r="G12" s="86"/>
      <c r="H12" s="86"/>
      <c r="I12" s="86"/>
      <c r="J12" s="85"/>
      <c r="K12" s="85"/>
    </row>
    <row r="13" spans="1:29" s="89" customFormat="1" ht="12.75" x14ac:dyDescent="0.25">
      <c r="A13" s="464" t="s">
        <v>5</v>
      </c>
      <c r="B13" s="464"/>
      <c r="C13" s="464"/>
      <c r="D13" s="87"/>
      <c r="E13" s="291" t="s">
        <v>124</v>
      </c>
      <c r="F13" s="292" t="s">
        <v>125</v>
      </c>
      <c r="G13" s="292" t="s">
        <v>126</v>
      </c>
      <c r="H13" s="292" t="s">
        <v>127</v>
      </c>
      <c r="I13" s="292" t="s">
        <v>128</v>
      </c>
      <c r="J13" s="292" t="s">
        <v>129</v>
      </c>
      <c r="K13" s="292" t="s">
        <v>130</v>
      </c>
      <c r="L13" s="88"/>
      <c r="M13" s="88"/>
      <c r="N13" s="88"/>
      <c r="O13" s="88"/>
      <c r="P13" s="88"/>
      <c r="Q13" s="88"/>
      <c r="R13" s="88"/>
      <c r="S13" s="88"/>
      <c r="T13" s="88"/>
      <c r="U13" s="88"/>
      <c r="V13" s="88"/>
      <c r="W13" s="88"/>
      <c r="X13" s="88"/>
      <c r="Y13" s="88"/>
      <c r="Z13" s="88"/>
      <c r="AA13" s="88"/>
      <c r="AB13" s="88"/>
      <c r="AC13" s="88"/>
    </row>
    <row r="14" spans="1:29" s="89" customFormat="1" ht="9" x14ac:dyDescent="0.15">
      <c r="A14" s="90" t="s">
        <v>29</v>
      </c>
      <c r="B14" s="91"/>
      <c r="C14" s="92" t="s">
        <v>30</v>
      </c>
      <c r="D14" s="87"/>
      <c r="E14" s="119" t="s">
        <v>6</v>
      </c>
      <c r="F14" s="93" t="s">
        <v>6</v>
      </c>
      <c r="G14" s="93" t="s">
        <v>6</v>
      </c>
      <c r="H14" s="93" t="s">
        <v>6</v>
      </c>
      <c r="I14" s="93" t="s">
        <v>6</v>
      </c>
      <c r="J14" s="94" t="s">
        <v>6</v>
      </c>
      <c r="K14" s="94" t="s">
        <v>6</v>
      </c>
      <c r="L14" s="88"/>
      <c r="M14" s="88"/>
      <c r="N14" s="88"/>
      <c r="O14" s="88"/>
      <c r="P14" s="88"/>
      <c r="Q14" s="88"/>
      <c r="R14" s="88"/>
      <c r="S14" s="88"/>
      <c r="T14" s="88"/>
      <c r="U14" s="88"/>
      <c r="V14" s="88"/>
      <c r="W14" s="88"/>
      <c r="X14" s="88"/>
      <c r="Y14" s="88"/>
      <c r="Z14" s="88"/>
      <c r="AA14" s="88"/>
      <c r="AB14" s="88"/>
      <c r="AC14" s="88"/>
    </row>
    <row r="15" spans="1:29" s="95" customFormat="1" ht="16.5" customHeight="1" x14ac:dyDescent="0.25">
      <c r="A15" s="95">
        <v>2401</v>
      </c>
      <c r="B15" s="96" t="s">
        <v>65</v>
      </c>
      <c r="C15" s="97">
        <v>2450</v>
      </c>
      <c r="D15" s="98"/>
      <c r="E15" s="287">
        <v>2.3099999999999999E-2</v>
      </c>
      <c r="F15" s="288">
        <v>7.4000000000000003E-3</v>
      </c>
      <c r="G15" s="288">
        <v>5.4000000000000003E-3</v>
      </c>
      <c r="H15" s="288">
        <v>5.4000000000000003E-3</v>
      </c>
      <c r="I15" s="288">
        <v>5.4000000000000003E-3</v>
      </c>
      <c r="J15" s="288">
        <v>5.4000000000000003E-3</v>
      </c>
      <c r="K15" s="288">
        <v>5.4000000000000003E-3</v>
      </c>
    </row>
    <row r="16" spans="1:29" s="102" customFormat="1" ht="12.75" x14ac:dyDescent="0.25">
      <c r="A16" s="99">
        <v>2451</v>
      </c>
      <c r="B16" s="100" t="s">
        <v>65</v>
      </c>
      <c r="C16" s="101">
        <v>2500</v>
      </c>
      <c r="D16" s="98"/>
      <c r="E16" s="289">
        <v>2.5499999999999998E-2</v>
      </c>
      <c r="F16" s="290">
        <v>8.8999999999999999E-3</v>
      </c>
      <c r="G16" s="290">
        <v>5.3E-3</v>
      </c>
      <c r="H16" s="290">
        <v>5.3E-3</v>
      </c>
      <c r="I16" s="290">
        <v>5.3E-3</v>
      </c>
      <c r="J16" s="290">
        <v>5.3E-3</v>
      </c>
      <c r="K16" s="290">
        <v>5.3E-3</v>
      </c>
      <c r="L16" s="95"/>
      <c r="M16" s="95"/>
      <c r="N16" s="95"/>
      <c r="O16" s="95"/>
      <c r="P16" s="95"/>
      <c r="Q16" s="95"/>
      <c r="R16" s="95"/>
      <c r="S16" s="95"/>
      <c r="T16" s="95"/>
      <c r="U16" s="95"/>
      <c r="V16" s="95"/>
      <c r="W16" s="95"/>
      <c r="X16" s="95"/>
      <c r="Y16" s="95"/>
      <c r="Z16" s="95"/>
      <c r="AA16" s="95"/>
      <c r="AB16" s="95"/>
      <c r="AC16" s="95"/>
    </row>
    <row r="17" spans="1:29" s="95" customFormat="1" ht="12.75" x14ac:dyDescent="0.25">
      <c r="A17" s="95">
        <v>2501</v>
      </c>
      <c r="B17" s="96" t="s">
        <v>65</v>
      </c>
      <c r="C17" s="97">
        <v>2550</v>
      </c>
      <c r="D17" s="98"/>
      <c r="E17" s="287">
        <v>2.7699999999999999E-2</v>
      </c>
      <c r="F17" s="288">
        <v>1.0699999999999999E-2</v>
      </c>
      <c r="G17" s="288">
        <v>5.1000000000000004E-3</v>
      </c>
      <c r="H17" s="288">
        <v>5.1000000000000004E-3</v>
      </c>
      <c r="I17" s="288">
        <v>5.1000000000000004E-3</v>
      </c>
      <c r="J17" s="288">
        <v>5.1000000000000004E-3</v>
      </c>
      <c r="K17" s="288">
        <v>5.1000000000000004E-3</v>
      </c>
    </row>
    <row r="18" spans="1:29" s="102" customFormat="1" ht="12.75" x14ac:dyDescent="0.25">
      <c r="A18" s="99">
        <v>2551</v>
      </c>
      <c r="B18" s="100" t="s">
        <v>65</v>
      </c>
      <c r="C18" s="101">
        <v>2600</v>
      </c>
      <c r="D18" s="98"/>
      <c r="E18" s="289">
        <v>2.9899999999999999E-2</v>
      </c>
      <c r="F18" s="290">
        <v>1.2E-2</v>
      </c>
      <c r="G18" s="290">
        <v>5.0000000000000001E-3</v>
      </c>
      <c r="H18" s="290">
        <v>5.0000000000000001E-3</v>
      </c>
      <c r="I18" s="290">
        <v>5.0000000000000001E-3</v>
      </c>
      <c r="J18" s="290">
        <v>5.0000000000000001E-3</v>
      </c>
      <c r="K18" s="290">
        <v>5.0000000000000001E-3</v>
      </c>
      <c r="L18" s="95"/>
      <c r="M18" s="95"/>
      <c r="N18" s="95"/>
      <c r="O18" s="95"/>
      <c r="P18" s="95"/>
      <c r="Q18" s="95"/>
      <c r="R18" s="95"/>
      <c r="S18" s="95"/>
      <c r="T18" s="95"/>
      <c r="U18" s="95"/>
      <c r="V18" s="95"/>
      <c r="W18" s="95"/>
      <c r="X18" s="95"/>
      <c r="Y18" s="95"/>
      <c r="Z18" s="95"/>
      <c r="AA18" s="95"/>
      <c r="AB18" s="95"/>
      <c r="AC18" s="95"/>
    </row>
    <row r="19" spans="1:29" s="95" customFormat="1" ht="16.5" customHeight="1" x14ac:dyDescent="0.25">
      <c r="A19" s="95">
        <v>2601</v>
      </c>
      <c r="B19" s="96" t="s">
        <v>65</v>
      </c>
      <c r="C19" s="97">
        <v>2650</v>
      </c>
      <c r="D19" s="98"/>
      <c r="E19" s="287">
        <v>3.2399999999999998E-2</v>
      </c>
      <c r="F19" s="288">
        <v>1.41E-2</v>
      </c>
      <c r="G19" s="288">
        <v>5.3E-3</v>
      </c>
      <c r="H19" s="288">
        <v>5.0000000000000001E-3</v>
      </c>
      <c r="I19" s="288">
        <v>5.0000000000000001E-3</v>
      </c>
      <c r="J19" s="288">
        <v>5.0000000000000001E-3</v>
      </c>
      <c r="K19" s="288">
        <v>5.0000000000000001E-3</v>
      </c>
    </row>
    <row r="20" spans="1:29" s="102" customFormat="1" ht="12.75" x14ac:dyDescent="0.25">
      <c r="A20" s="99">
        <v>2651</v>
      </c>
      <c r="B20" s="100" t="s">
        <v>65</v>
      </c>
      <c r="C20" s="101">
        <v>2700</v>
      </c>
      <c r="D20" s="98"/>
      <c r="E20" s="289">
        <v>3.44E-2</v>
      </c>
      <c r="F20" s="290">
        <v>1.5699999999999999E-2</v>
      </c>
      <c r="G20" s="290">
        <v>5.1999999999999998E-3</v>
      </c>
      <c r="H20" s="290">
        <v>4.8999999999999998E-3</v>
      </c>
      <c r="I20" s="290">
        <v>4.8999999999999998E-3</v>
      </c>
      <c r="J20" s="290">
        <v>4.8999999999999998E-3</v>
      </c>
      <c r="K20" s="290">
        <v>4.8999999999999998E-3</v>
      </c>
      <c r="L20" s="95"/>
      <c r="M20" s="95"/>
      <c r="N20" s="95"/>
      <c r="O20" s="95"/>
      <c r="P20" s="95"/>
      <c r="Q20" s="95"/>
      <c r="R20" s="95"/>
      <c r="S20" s="95"/>
      <c r="T20" s="95"/>
      <c r="U20" s="95"/>
      <c r="V20" s="95"/>
      <c r="W20" s="95"/>
      <c r="X20" s="95"/>
      <c r="Y20" s="95"/>
      <c r="Z20" s="95"/>
      <c r="AA20" s="95"/>
      <c r="AB20" s="95"/>
      <c r="AC20" s="95"/>
    </row>
    <row r="21" spans="1:29" s="95" customFormat="1" ht="12.75" x14ac:dyDescent="0.25">
      <c r="A21" s="95">
        <v>2701</v>
      </c>
      <c r="B21" s="96" t="s">
        <v>65</v>
      </c>
      <c r="C21" s="97">
        <v>2750</v>
      </c>
      <c r="D21" s="98"/>
      <c r="E21" s="287">
        <v>3.5999999999999997E-2</v>
      </c>
      <c r="F21" s="288">
        <v>1.72E-2</v>
      </c>
      <c r="G21" s="288">
        <v>5.4999999999999997E-3</v>
      </c>
      <c r="H21" s="288">
        <v>4.7999999999999996E-3</v>
      </c>
      <c r="I21" s="288">
        <v>4.7999999999999996E-3</v>
      </c>
      <c r="J21" s="288">
        <v>4.7999999999999996E-3</v>
      </c>
      <c r="K21" s="288">
        <v>4.7999999999999996E-3</v>
      </c>
    </row>
    <row r="22" spans="1:29" s="102" customFormat="1" ht="12.75" x14ac:dyDescent="0.25">
      <c r="A22" s="99">
        <v>2751</v>
      </c>
      <c r="B22" s="100" t="s">
        <v>65</v>
      </c>
      <c r="C22" s="101">
        <v>2800</v>
      </c>
      <c r="D22" s="98"/>
      <c r="E22" s="289">
        <v>3.8199999999999998E-2</v>
      </c>
      <c r="F22" s="290">
        <v>1.9099999999999999E-2</v>
      </c>
      <c r="G22" s="290">
        <v>6.1000000000000004E-3</v>
      </c>
      <c r="H22" s="290">
        <v>4.7000000000000002E-3</v>
      </c>
      <c r="I22" s="290">
        <v>4.7000000000000002E-3</v>
      </c>
      <c r="J22" s="290">
        <v>4.7000000000000002E-3</v>
      </c>
      <c r="K22" s="290">
        <v>4.7000000000000002E-3</v>
      </c>
      <c r="L22" s="95"/>
      <c r="M22" s="95"/>
      <c r="N22" s="95"/>
      <c r="O22" s="95"/>
      <c r="P22" s="95"/>
      <c r="Q22" s="95"/>
      <c r="R22" s="95"/>
      <c r="S22" s="95"/>
      <c r="T22" s="95"/>
      <c r="U22" s="95"/>
      <c r="V22" s="95"/>
      <c r="W22" s="95"/>
      <c r="X22" s="95"/>
      <c r="Y22" s="95"/>
      <c r="Z22" s="95"/>
      <c r="AA22" s="95"/>
      <c r="AB22" s="95"/>
      <c r="AC22" s="95"/>
    </row>
    <row r="23" spans="1:29" s="95" customFormat="1" ht="16.5" customHeight="1" x14ac:dyDescent="0.25">
      <c r="A23" s="95">
        <v>2801</v>
      </c>
      <c r="B23" s="96" t="s">
        <v>65</v>
      </c>
      <c r="C23" s="97">
        <v>2850</v>
      </c>
      <c r="D23" s="98"/>
      <c r="E23" s="287">
        <v>0.04</v>
      </c>
      <c r="F23" s="288">
        <v>2.12E-2</v>
      </c>
      <c r="G23" s="288">
        <v>7.1000000000000004E-3</v>
      </c>
      <c r="H23" s="288">
        <v>4.5999999999999999E-3</v>
      </c>
      <c r="I23" s="288">
        <v>4.5999999999999999E-3</v>
      </c>
      <c r="J23" s="288">
        <v>4.5999999999999999E-3</v>
      </c>
      <c r="K23" s="288">
        <v>4.5999999999999999E-3</v>
      </c>
    </row>
    <row r="24" spans="1:29" s="102" customFormat="1" ht="12.75" x14ac:dyDescent="0.25">
      <c r="A24" s="99">
        <v>2851</v>
      </c>
      <c r="B24" s="100" t="s">
        <v>65</v>
      </c>
      <c r="C24" s="101">
        <v>2900</v>
      </c>
      <c r="D24" s="98"/>
      <c r="E24" s="289">
        <v>4.1700000000000001E-2</v>
      </c>
      <c r="F24" s="290">
        <v>2.3300000000000001E-2</v>
      </c>
      <c r="G24" s="290">
        <v>8.3000000000000001E-3</v>
      </c>
      <c r="H24" s="290">
        <v>4.4999999999999997E-3</v>
      </c>
      <c r="I24" s="290">
        <v>4.4999999999999997E-3</v>
      </c>
      <c r="J24" s="290">
        <v>4.4999999999999997E-3</v>
      </c>
      <c r="K24" s="290">
        <v>4.4999999999999997E-3</v>
      </c>
      <c r="L24" s="95"/>
      <c r="M24" s="95"/>
      <c r="N24" s="95"/>
      <c r="O24" s="95"/>
      <c r="P24" s="95"/>
      <c r="Q24" s="95"/>
      <c r="R24" s="95"/>
      <c r="S24" s="95"/>
      <c r="T24" s="95"/>
      <c r="U24" s="95"/>
      <c r="V24" s="95"/>
      <c r="W24" s="95"/>
      <c r="X24" s="95"/>
      <c r="Y24" s="95"/>
      <c r="Z24" s="95"/>
      <c r="AA24" s="95"/>
      <c r="AB24" s="95"/>
      <c r="AC24" s="95"/>
    </row>
    <row r="25" spans="1:29" s="95" customFormat="1" ht="12.75" x14ac:dyDescent="0.25">
      <c r="A25" s="95">
        <v>2901</v>
      </c>
      <c r="B25" s="96" t="s">
        <v>65</v>
      </c>
      <c r="C25" s="97">
        <v>2950</v>
      </c>
      <c r="D25" s="98"/>
      <c r="E25" s="287">
        <v>4.3799999999999999E-2</v>
      </c>
      <c r="F25" s="288">
        <v>2.53E-2</v>
      </c>
      <c r="G25" s="288">
        <v>9.9000000000000008E-3</v>
      </c>
      <c r="H25" s="288">
        <v>4.4000000000000003E-3</v>
      </c>
      <c r="I25" s="288">
        <v>4.4000000000000003E-3</v>
      </c>
      <c r="J25" s="288">
        <v>4.4000000000000003E-3</v>
      </c>
      <c r="K25" s="288">
        <v>4.4000000000000003E-3</v>
      </c>
    </row>
    <row r="26" spans="1:29" s="102" customFormat="1" ht="12.75" x14ac:dyDescent="0.25">
      <c r="A26" s="99">
        <v>2951</v>
      </c>
      <c r="B26" s="100" t="s">
        <v>65</v>
      </c>
      <c r="C26" s="101">
        <v>3000</v>
      </c>
      <c r="D26" s="98"/>
      <c r="E26" s="289">
        <v>4.5400000000000003E-2</v>
      </c>
      <c r="F26" s="290">
        <v>2.7199999999999998E-2</v>
      </c>
      <c r="G26" s="290">
        <v>1.14E-2</v>
      </c>
      <c r="H26" s="290">
        <v>4.4000000000000003E-3</v>
      </c>
      <c r="I26" s="290">
        <v>4.4000000000000003E-3</v>
      </c>
      <c r="J26" s="290">
        <v>4.4000000000000003E-3</v>
      </c>
      <c r="K26" s="290">
        <v>4.4000000000000003E-3</v>
      </c>
      <c r="L26" s="95"/>
      <c r="M26" s="95"/>
      <c r="N26" s="95"/>
      <c r="O26" s="95"/>
      <c r="P26" s="95"/>
      <c r="Q26" s="95"/>
      <c r="R26" s="95"/>
      <c r="S26" s="95"/>
      <c r="T26" s="95"/>
      <c r="U26" s="95"/>
      <c r="V26" s="95"/>
      <c r="W26" s="95"/>
      <c r="X26" s="95"/>
      <c r="Y26" s="95"/>
      <c r="Z26" s="95"/>
      <c r="AA26" s="95"/>
      <c r="AB26" s="95"/>
      <c r="AC26" s="95"/>
    </row>
    <row r="27" spans="1:29" s="95" customFormat="1" ht="16.5" customHeight="1" x14ac:dyDescent="0.25">
      <c r="A27" s="95">
        <v>3001</v>
      </c>
      <c r="B27" s="96" t="s">
        <v>65</v>
      </c>
      <c r="C27" s="97">
        <v>3050</v>
      </c>
      <c r="D27" s="98"/>
      <c r="E27" s="287">
        <v>4.6899999999999997E-2</v>
      </c>
      <c r="F27" s="288">
        <v>2.8799999999999999E-2</v>
      </c>
      <c r="G27" s="288">
        <v>1.29E-2</v>
      </c>
      <c r="H27" s="288">
        <v>4.5999999999999999E-3</v>
      </c>
      <c r="I27" s="288">
        <v>4.3E-3</v>
      </c>
      <c r="J27" s="288">
        <v>4.3E-3</v>
      </c>
      <c r="K27" s="288">
        <v>4.3E-3</v>
      </c>
    </row>
    <row r="28" spans="1:29" s="102" customFormat="1" ht="12.75" x14ac:dyDescent="0.25">
      <c r="A28" s="99">
        <v>3051</v>
      </c>
      <c r="B28" s="100" t="s">
        <v>65</v>
      </c>
      <c r="C28" s="101">
        <v>3100</v>
      </c>
      <c r="D28" s="98"/>
      <c r="E28" s="289">
        <v>4.8500000000000001E-2</v>
      </c>
      <c r="F28" s="290">
        <v>3.0599999999999999E-2</v>
      </c>
      <c r="G28" s="290">
        <v>1.43E-2</v>
      </c>
      <c r="H28" s="290">
        <v>4.8999999999999998E-3</v>
      </c>
      <c r="I28" s="290">
        <v>4.1999999999999997E-3</v>
      </c>
      <c r="J28" s="290">
        <v>4.1999999999999997E-3</v>
      </c>
      <c r="K28" s="290">
        <v>4.1999999999999997E-3</v>
      </c>
      <c r="L28" s="95"/>
      <c r="M28" s="95"/>
      <c r="N28" s="95"/>
      <c r="O28" s="95"/>
      <c r="P28" s="95"/>
      <c r="Q28" s="95"/>
      <c r="R28" s="95"/>
      <c r="S28" s="95"/>
      <c r="T28" s="95"/>
      <c r="U28" s="95"/>
      <c r="V28" s="95"/>
      <c r="W28" s="95"/>
      <c r="X28" s="95"/>
      <c r="Y28" s="95"/>
      <c r="Z28" s="95"/>
      <c r="AA28" s="95"/>
      <c r="AB28" s="95"/>
      <c r="AC28" s="95"/>
    </row>
    <row r="29" spans="1:29" s="95" customFormat="1" ht="12.75" x14ac:dyDescent="0.25">
      <c r="A29" s="95" t="s">
        <v>113</v>
      </c>
      <c r="B29" s="96" t="s">
        <v>65</v>
      </c>
      <c r="C29" s="97">
        <v>3150</v>
      </c>
      <c r="D29" s="98"/>
      <c r="E29" s="287">
        <v>5.0200000000000002E-2</v>
      </c>
      <c r="F29" s="288">
        <v>3.2599999999999997E-2</v>
      </c>
      <c r="G29" s="288">
        <v>1.6E-2</v>
      </c>
      <c r="H29" s="288">
        <v>5.1000000000000004E-3</v>
      </c>
      <c r="I29" s="288">
        <v>4.1999999999999997E-3</v>
      </c>
      <c r="J29" s="288">
        <v>4.1999999999999997E-3</v>
      </c>
      <c r="K29" s="288">
        <v>4.1999999999999997E-3</v>
      </c>
    </row>
    <row r="30" spans="1:29" s="102" customFormat="1" ht="12.75" x14ac:dyDescent="0.25">
      <c r="A30" s="99" t="s">
        <v>114</v>
      </c>
      <c r="B30" s="100" t="s">
        <v>65</v>
      </c>
      <c r="C30" s="101">
        <v>3200</v>
      </c>
      <c r="D30" s="98"/>
      <c r="E30" s="289">
        <v>5.1700000000000003E-2</v>
      </c>
      <c r="F30" s="290">
        <v>3.4299999999999997E-2</v>
      </c>
      <c r="G30" s="290">
        <v>1.7600000000000001E-2</v>
      </c>
      <c r="H30" s="290">
        <v>5.7000000000000002E-3</v>
      </c>
      <c r="I30" s="290">
        <v>4.1000000000000003E-3</v>
      </c>
      <c r="J30" s="290">
        <v>4.1000000000000003E-3</v>
      </c>
      <c r="K30" s="290">
        <v>4.1000000000000003E-3</v>
      </c>
      <c r="L30" s="95"/>
      <c r="M30" s="95"/>
      <c r="N30" s="95"/>
      <c r="O30" s="95"/>
      <c r="P30" s="95"/>
      <c r="Q30" s="95"/>
      <c r="R30" s="95"/>
      <c r="S30" s="95"/>
      <c r="T30" s="95"/>
      <c r="U30" s="95"/>
      <c r="V30" s="95"/>
      <c r="W30" s="95"/>
      <c r="X30" s="95"/>
      <c r="Y30" s="95"/>
      <c r="Z30" s="95"/>
      <c r="AA30" s="95"/>
      <c r="AB30" s="95"/>
      <c r="AC30" s="95"/>
    </row>
    <row r="31" spans="1:29" s="95" customFormat="1" ht="16.5" customHeight="1" x14ac:dyDescent="0.25">
      <c r="A31" s="95">
        <v>3201</v>
      </c>
      <c r="B31" s="96" t="s">
        <v>65</v>
      </c>
      <c r="C31" s="97">
        <v>3250</v>
      </c>
      <c r="D31" s="98"/>
      <c r="E31" s="287">
        <v>5.33E-2</v>
      </c>
      <c r="F31" s="288">
        <v>3.5999999999999997E-2</v>
      </c>
      <c r="G31" s="288">
        <v>1.95E-2</v>
      </c>
      <c r="H31" s="288">
        <v>6.7999999999999996E-3</v>
      </c>
      <c r="I31" s="288">
        <v>4.0000000000000001E-3</v>
      </c>
      <c r="J31" s="288">
        <v>4.0000000000000001E-3</v>
      </c>
      <c r="K31" s="288">
        <v>4.0000000000000001E-3</v>
      </c>
    </row>
    <row r="32" spans="1:29" s="102" customFormat="1" ht="12.75" x14ac:dyDescent="0.25">
      <c r="A32" s="99">
        <v>3251</v>
      </c>
      <c r="B32" s="100" t="s">
        <v>65</v>
      </c>
      <c r="C32" s="101">
        <v>3300</v>
      </c>
      <c r="D32" s="98"/>
      <c r="E32" s="289">
        <v>5.4699999999999999E-2</v>
      </c>
      <c r="F32" s="290">
        <v>3.7600000000000001E-2</v>
      </c>
      <c r="G32" s="290">
        <v>2.1399999999999999E-2</v>
      </c>
      <c r="H32" s="290">
        <v>8.2000000000000007E-3</v>
      </c>
      <c r="I32" s="290">
        <v>4.0000000000000001E-3</v>
      </c>
      <c r="J32" s="290">
        <v>4.0000000000000001E-3</v>
      </c>
      <c r="K32" s="290">
        <v>4.0000000000000001E-3</v>
      </c>
      <c r="L32" s="95"/>
      <c r="M32" s="95"/>
      <c r="N32" s="95"/>
      <c r="O32" s="95"/>
      <c r="P32" s="95"/>
      <c r="Q32" s="95"/>
      <c r="R32" s="95"/>
      <c r="S32" s="95"/>
      <c r="T32" s="95"/>
      <c r="U32" s="95"/>
      <c r="V32" s="95"/>
      <c r="W32" s="95"/>
      <c r="X32" s="95"/>
      <c r="Y32" s="95"/>
      <c r="Z32" s="95"/>
      <c r="AA32" s="95"/>
      <c r="AB32" s="95"/>
      <c r="AC32" s="95"/>
    </row>
    <row r="33" spans="1:29" s="95" customFormat="1" ht="12.75" x14ac:dyDescent="0.25">
      <c r="A33" s="95">
        <v>3301</v>
      </c>
      <c r="B33" s="96" t="s">
        <v>65</v>
      </c>
      <c r="C33" s="97">
        <v>3350</v>
      </c>
      <c r="D33" s="98"/>
      <c r="E33" s="287">
        <v>5.62E-2</v>
      </c>
      <c r="F33" s="288">
        <v>3.9100000000000003E-2</v>
      </c>
      <c r="G33" s="288">
        <v>2.3199999999999998E-2</v>
      </c>
      <c r="H33" s="288">
        <v>9.2999999999999992E-3</v>
      </c>
      <c r="I33" s="288">
        <v>3.8999999999999998E-3</v>
      </c>
      <c r="J33" s="288">
        <v>3.8999999999999998E-3</v>
      </c>
      <c r="K33" s="288">
        <v>3.8999999999999998E-3</v>
      </c>
    </row>
    <row r="34" spans="1:29" s="102" customFormat="1" ht="12.75" x14ac:dyDescent="0.25">
      <c r="A34" s="99">
        <v>3351</v>
      </c>
      <c r="B34" s="100" t="s">
        <v>65</v>
      </c>
      <c r="C34" s="101">
        <v>3400</v>
      </c>
      <c r="D34" s="98"/>
      <c r="E34" s="289">
        <v>5.7500000000000002E-2</v>
      </c>
      <c r="F34" s="290">
        <v>4.0599999999999997E-2</v>
      </c>
      <c r="G34" s="290">
        <v>2.4899999999999999E-2</v>
      </c>
      <c r="H34" s="290">
        <v>1.0699999999999999E-2</v>
      </c>
      <c r="I34" s="290">
        <v>4.1000000000000003E-3</v>
      </c>
      <c r="J34" s="290">
        <v>3.8999999999999998E-3</v>
      </c>
      <c r="K34" s="290">
        <v>3.8999999999999998E-3</v>
      </c>
      <c r="L34" s="95"/>
      <c r="M34" s="95"/>
      <c r="N34" s="95"/>
      <c r="O34" s="95"/>
      <c r="P34" s="95"/>
      <c r="Q34" s="95"/>
      <c r="R34" s="95"/>
      <c r="S34" s="95"/>
      <c r="T34" s="95"/>
      <c r="U34" s="95"/>
      <c r="V34" s="95"/>
      <c r="W34" s="95"/>
      <c r="X34" s="95"/>
      <c r="Y34" s="95"/>
      <c r="Z34" s="95"/>
      <c r="AA34" s="95"/>
      <c r="AB34" s="95"/>
      <c r="AC34" s="95"/>
    </row>
    <row r="35" spans="1:29" s="95" customFormat="1" ht="16.5" customHeight="1" x14ac:dyDescent="0.25">
      <c r="A35" s="95">
        <v>3401</v>
      </c>
      <c r="B35" s="96" t="s">
        <v>65</v>
      </c>
      <c r="C35" s="97">
        <v>3450</v>
      </c>
      <c r="D35" s="98"/>
      <c r="E35" s="287">
        <v>5.8999999999999997E-2</v>
      </c>
      <c r="F35" s="288">
        <v>4.2000000000000003E-2</v>
      </c>
      <c r="G35" s="288">
        <v>2.6599999999999999E-2</v>
      </c>
      <c r="H35" s="288">
        <v>1.23E-2</v>
      </c>
      <c r="I35" s="288">
        <v>4.1000000000000003E-3</v>
      </c>
      <c r="J35" s="288">
        <v>3.8E-3</v>
      </c>
      <c r="K35" s="288">
        <v>3.8E-3</v>
      </c>
    </row>
    <row r="36" spans="1:29" s="102" customFormat="1" ht="12.75" x14ac:dyDescent="0.25">
      <c r="A36" s="99">
        <v>3451</v>
      </c>
      <c r="B36" s="100" t="s">
        <v>65</v>
      </c>
      <c r="C36" s="101">
        <v>3500</v>
      </c>
      <c r="D36" s="98"/>
      <c r="E36" s="289">
        <v>6.0100000000000001E-2</v>
      </c>
      <c r="F36" s="290">
        <v>4.3499999999999997E-2</v>
      </c>
      <c r="G36" s="290">
        <v>2.8199999999999999E-2</v>
      </c>
      <c r="H36" s="290">
        <v>1.35E-2</v>
      </c>
      <c r="I36" s="290">
        <v>4.3E-3</v>
      </c>
      <c r="J36" s="290">
        <v>3.7000000000000002E-3</v>
      </c>
      <c r="K36" s="290">
        <v>3.7000000000000002E-3</v>
      </c>
      <c r="L36" s="95"/>
      <c r="M36" s="95"/>
      <c r="N36" s="95"/>
      <c r="O36" s="95"/>
      <c r="P36" s="95"/>
      <c r="Q36" s="95"/>
      <c r="R36" s="95"/>
      <c r="S36" s="95"/>
      <c r="T36" s="95"/>
      <c r="U36" s="95"/>
      <c r="V36" s="95"/>
      <c r="W36" s="95"/>
      <c r="X36" s="95"/>
      <c r="Y36" s="95"/>
      <c r="Z36" s="95"/>
      <c r="AA36" s="95"/>
      <c r="AB36" s="95"/>
      <c r="AC36" s="95"/>
    </row>
    <row r="37" spans="1:29" s="95" customFormat="1" ht="12.75" x14ac:dyDescent="0.25">
      <c r="A37" s="95">
        <v>3501</v>
      </c>
      <c r="B37" s="96" t="s">
        <v>65</v>
      </c>
      <c r="C37" s="97">
        <v>3550</v>
      </c>
      <c r="D37" s="98"/>
      <c r="E37" s="287">
        <v>6.1600000000000002E-2</v>
      </c>
      <c r="F37" s="288">
        <v>4.48E-2</v>
      </c>
      <c r="G37" s="288">
        <v>2.98E-2</v>
      </c>
      <c r="H37" s="288">
        <v>1.4999999999999999E-2</v>
      </c>
      <c r="I37" s="288">
        <v>4.7999999999999996E-3</v>
      </c>
      <c r="J37" s="288">
        <v>3.7000000000000002E-3</v>
      </c>
      <c r="K37" s="288">
        <v>3.7000000000000002E-3</v>
      </c>
    </row>
    <row r="38" spans="1:29" s="102" customFormat="1" ht="12.75" x14ac:dyDescent="0.25">
      <c r="A38" s="99">
        <v>3551</v>
      </c>
      <c r="B38" s="100" t="s">
        <v>65</v>
      </c>
      <c r="C38" s="101">
        <v>3600</v>
      </c>
      <c r="D38" s="98"/>
      <c r="E38" s="289">
        <v>6.2700000000000006E-2</v>
      </c>
      <c r="F38" s="290">
        <v>4.6199999999999998E-2</v>
      </c>
      <c r="G38" s="290">
        <v>3.1600000000000003E-2</v>
      </c>
      <c r="H38" s="290">
        <v>1.6799999999999999E-2</v>
      </c>
      <c r="I38" s="290">
        <v>5.5999999999999999E-3</v>
      </c>
      <c r="J38" s="290">
        <v>3.5999999999999999E-3</v>
      </c>
      <c r="K38" s="290">
        <v>3.5999999999999999E-3</v>
      </c>
      <c r="L38" s="95"/>
      <c r="M38" s="95"/>
      <c r="N38" s="95"/>
      <c r="O38" s="95"/>
      <c r="P38" s="95"/>
      <c r="Q38" s="95"/>
      <c r="R38" s="95"/>
      <c r="S38" s="95"/>
      <c r="T38" s="95"/>
      <c r="U38" s="95"/>
      <c r="V38" s="95"/>
      <c r="W38" s="95"/>
      <c r="X38" s="95"/>
      <c r="Y38" s="95"/>
      <c r="Z38" s="95"/>
      <c r="AA38" s="95"/>
      <c r="AB38" s="95"/>
      <c r="AC38" s="95"/>
    </row>
    <row r="39" spans="1:29" s="95" customFormat="1" ht="16.5" customHeight="1" x14ac:dyDescent="0.25">
      <c r="A39" s="95">
        <v>3601</v>
      </c>
      <c r="B39" s="96" t="s">
        <v>65</v>
      </c>
      <c r="C39" s="97">
        <v>3650</v>
      </c>
      <c r="D39" s="98"/>
      <c r="E39" s="287">
        <v>6.3700000000000007E-2</v>
      </c>
      <c r="F39" s="288">
        <v>4.7199999999999999E-2</v>
      </c>
      <c r="G39" s="288">
        <v>3.2800000000000003E-2</v>
      </c>
      <c r="H39" s="288">
        <v>1.8200000000000001E-2</v>
      </c>
      <c r="I39" s="288">
        <v>6.6E-3</v>
      </c>
      <c r="J39" s="288">
        <v>3.5999999999999999E-3</v>
      </c>
      <c r="K39" s="288">
        <v>3.5999999999999999E-3</v>
      </c>
    </row>
    <row r="40" spans="1:29" s="102" customFormat="1" ht="12.75" x14ac:dyDescent="0.25">
      <c r="A40" s="99">
        <v>3651</v>
      </c>
      <c r="B40" s="100" t="s">
        <v>65</v>
      </c>
      <c r="C40" s="101">
        <v>3700</v>
      </c>
      <c r="D40" s="98"/>
      <c r="E40" s="289">
        <v>6.4799999999999996E-2</v>
      </c>
      <c r="F40" s="290">
        <v>4.87E-2</v>
      </c>
      <c r="G40" s="290">
        <v>3.4299999999999997E-2</v>
      </c>
      <c r="H40" s="290">
        <v>1.9900000000000001E-2</v>
      </c>
      <c r="I40" s="290">
        <v>7.6E-3</v>
      </c>
      <c r="J40" s="290">
        <v>3.5000000000000001E-3</v>
      </c>
      <c r="K40" s="290">
        <v>3.5000000000000001E-3</v>
      </c>
      <c r="L40" s="95"/>
      <c r="M40" s="95"/>
      <c r="N40" s="95"/>
      <c r="O40" s="95"/>
      <c r="P40" s="95"/>
      <c r="Q40" s="95"/>
      <c r="R40" s="95"/>
      <c r="S40" s="95"/>
      <c r="T40" s="95"/>
      <c r="U40" s="95"/>
      <c r="V40" s="95"/>
      <c r="W40" s="95"/>
      <c r="X40" s="95"/>
      <c r="Y40" s="95"/>
      <c r="Z40" s="95"/>
      <c r="AA40" s="95"/>
      <c r="AB40" s="95"/>
      <c r="AC40" s="95"/>
    </row>
    <row r="41" spans="1:29" s="95" customFormat="1" ht="12.75" x14ac:dyDescent="0.25">
      <c r="A41" s="95">
        <v>3701</v>
      </c>
      <c r="B41" s="96" t="s">
        <v>65</v>
      </c>
      <c r="C41" s="97">
        <v>3750</v>
      </c>
      <c r="D41" s="98"/>
      <c r="E41" s="287">
        <v>6.6000000000000003E-2</v>
      </c>
      <c r="F41" s="288">
        <v>4.99E-2</v>
      </c>
      <c r="G41" s="288">
        <v>3.5700000000000003E-2</v>
      </c>
      <c r="H41" s="288">
        <v>2.1499999999999998E-2</v>
      </c>
      <c r="I41" s="288">
        <v>8.8999999999999999E-3</v>
      </c>
      <c r="J41" s="288">
        <v>3.5000000000000001E-3</v>
      </c>
      <c r="K41" s="288">
        <v>3.5000000000000001E-3</v>
      </c>
    </row>
    <row r="42" spans="1:29" s="102" customFormat="1" ht="12.75" x14ac:dyDescent="0.25">
      <c r="A42" s="99">
        <v>3751</v>
      </c>
      <c r="B42" s="100" t="s">
        <v>65</v>
      </c>
      <c r="C42" s="101">
        <v>3800</v>
      </c>
      <c r="D42" s="98"/>
      <c r="E42" s="289">
        <v>6.7299999999999999E-2</v>
      </c>
      <c r="F42" s="290">
        <v>5.11E-2</v>
      </c>
      <c r="G42" s="290">
        <v>3.7100000000000001E-2</v>
      </c>
      <c r="H42" s="290">
        <v>2.3E-2</v>
      </c>
      <c r="I42" s="290">
        <v>1.03E-2</v>
      </c>
      <c r="J42" s="290">
        <v>3.7000000000000002E-3</v>
      </c>
      <c r="K42" s="290">
        <v>3.3999999999999998E-3</v>
      </c>
      <c r="L42" s="95"/>
      <c r="M42" s="95"/>
      <c r="N42" s="95"/>
      <c r="O42" s="95"/>
      <c r="P42" s="95"/>
      <c r="Q42" s="95"/>
      <c r="R42" s="95"/>
      <c r="S42" s="95"/>
      <c r="T42" s="95"/>
      <c r="U42" s="95"/>
      <c r="V42" s="95"/>
      <c r="W42" s="95"/>
      <c r="X42" s="95"/>
      <c r="Y42" s="95"/>
      <c r="Z42" s="95"/>
      <c r="AA42" s="95"/>
      <c r="AB42" s="95"/>
      <c r="AC42" s="95"/>
    </row>
    <row r="43" spans="1:29" s="95" customFormat="1" ht="16.5" customHeight="1" x14ac:dyDescent="0.25">
      <c r="A43" s="95">
        <v>3801</v>
      </c>
      <c r="B43" s="96" t="s">
        <v>65</v>
      </c>
      <c r="C43" s="97">
        <v>3850</v>
      </c>
      <c r="D43" s="98"/>
      <c r="E43" s="287">
        <v>6.8199999999999997E-2</v>
      </c>
      <c r="F43" s="288">
        <v>5.2299999999999999E-2</v>
      </c>
      <c r="G43" s="288">
        <v>3.8399999999999997E-2</v>
      </c>
      <c r="H43" s="288">
        <v>2.46E-2</v>
      </c>
      <c r="I43" s="288">
        <v>1.15E-2</v>
      </c>
      <c r="J43" s="288">
        <v>3.8999999999999998E-3</v>
      </c>
      <c r="K43" s="288">
        <v>3.3999999999999998E-3</v>
      </c>
    </row>
    <row r="44" spans="1:29" s="102" customFormat="1" ht="12.75" x14ac:dyDescent="0.25">
      <c r="A44" s="99">
        <v>3851</v>
      </c>
      <c r="B44" s="100" t="s">
        <v>65</v>
      </c>
      <c r="C44" s="101">
        <v>3900</v>
      </c>
      <c r="D44" s="98"/>
      <c r="E44" s="289">
        <v>6.9400000000000003E-2</v>
      </c>
      <c r="F44" s="290">
        <v>5.3400000000000003E-2</v>
      </c>
      <c r="G44" s="290">
        <v>3.9699999999999999E-2</v>
      </c>
      <c r="H44" s="290">
        <v>2.63E-2</v>
      </c>
      <c r="I44" s="290">
        <v>1.29E-2</v>
      </c>
      <c r="J44" s="290">
        <v>4.1000000000000003E-3</v>
      </c>
      <c r="K44" s="290">
        <v>3.3999999999999998E-3</v>
      </c>
      <c r="L44" s="95"/>
      <c r="M44" s="95"/>
      <c r="N44" s="95"/>
      <c r="O44" s="95"/>
      <c r="P44" s="95"/>
      <c r="Q44" s="95"/>
      <c r="R44" s="95"/>
      <c r="S44" s="95"/>
      <c r="T44" s="95"/>
      <c r="U44" s="95"/>
      <c r="V44" s="95"/>
      <c r="W44" s="95"/>
      <c r="X44" s="95"/>
      <c r="Y44" s="95"/>
      <c r="Z44" s="95"/>
      <c r="AA44" s="95"/>
      <c r="AB44" s="95"/>
      <c r="AC44" s="95"/>
    </row>
    <row r="45" spans="1:29" s="95" customFormat="1" ht="12.75" x14ac:dyDescent="0.25">
      <c r="A45" s="95">
        <v>3901</v>
      </c>
      <c r="B45" s="96" t="s">
        <v>65</v>
      </c>
      <c r="C45" s="97">
        <v>3950</v>
      </c>
      <c r="D45" s="98"/>
      <c r="E45" s="287">
        <v>7.0300000000000001E-2</v>
      </c>
      <c r="F45" s="288">
        <v>5.45E-2</v>
      </c>
      <c r="G45" s="288">
        <v>4.1000000000000002E-2</v>
      </c>
      <c r="H45" s="288">
        <v>2.75E-2</v>
      </c>
      <c r="I45" s="288">
        <v>1.4E-2</v>
      </c>
      <c r="J45" s="288">
        <v>4.5999999999999999E-3</v>
      </c>
      <c r="K45" s="288">
        <v>3.3E-3</v>
      </c>
    </row>
    <row r="46" spans="1:29" s="102" customFormat="1" ht="12.75" x14ac:dyDescent="0.25">
      <c r="A46" s="99">
        <v>3951</v>
      </c>
      <c r="B46" s="100" t="s">
        <v>65</v>
      </c>
      <c r="C46" s="101">
        <v>4000</v>
      </c>
      <c r="D46" s="98"/>
      <c r="E46" s="289">
        <v>7.1400000000000005E-2</v>
      </c>
      <c r="F46" s="290">
        <v>5.5599999999999997E-2</v>
      </c>
      <c r="G46" s="290">
        <v>4.2299999999999997E-2</v>
      </c>
      <c r="H46" s="290">
        <v>2.8899999999999999E-2</v>
      </c>
      <c r="I46" s="290">
        <v>1.5800000000000002E-2</v>
      </c>
      <c r="J46" s="290">
        <v>5.4999999999999997E-3</v>
      </c>
      <c r="K46" s="290">
        <v>3.3E-3</v>
      </c>
      <c r="L46" s="95"/>
      <c r="M46" s="95"/>
      <c r="N46" s="95"/>
      <c r="O46" s="95"/>
      <c r="P46" s="95"/>
      <c r="Q46" s="95"/>
      <c r="R46" s="95"/>
      <c r="S46" s="95"/>
      <c r="T46" s="95"/>
      <c r="U46" s="95"/>
      <c r="V46" s="95"/>
      <c r="W46" s="95"/>
      <c r="X46" s="95"/>
      <c r="Y46" s="95"/>
      <c r="Z46" s="95"/>
      <c r="AA46" s="95"/>
      <c r="AB46" s="95"/>
      <c r="AC46" s="95"/>
    </row>
    <row r="47" spans="1:29" s="95" customFormat="1" ht="16.5" customHeight="1" x14ac:dyDescent="0.25">
      <c r="A47" s="95">
        <v>4001</v>
      </c>
      <c r="B47" s="96" t="s">
        <v>65</v>
      </c>
      <c r="C47" s="97">
        <v>4050</v>
      </c>
      <c r="D47" s="98"/>
      <c r="E47" s="287">
        <v>7.2499999999999995E-2</v>
      </c>
      <c r="F47" s="288">
        <v>5.6599999999999998E-2</v>
      </c>
      <c r="G47" s="288">
        <v>4.3499999999999997E-2</v>
      </c>
      <c r="H47" s="288">
        <v>3.0599999999999999E-2</v>
      </c>
      <c r="I47" s="288">
        <v>1.7399999999999999E-2</v>
      </c>
      <c r="J47" s="288">
        <v>6.4999999999999997E-3</v>
      </c>
      <c r="K47" s="288">
        <v>3.2000000000000002E-3</v>
      </c>
    </row>
    <row r="48" spans="1:29" s="102" customFormat="1" ht="12.75" x14ac:dyDescent="0.25">
      <c r="A48" s="99">
        <v>4051</v>
      </c>
      <c r="B48" s="100" t="s">
        <v>65</v>
      </c>
      <c r="C48" s="101">
        <v>4100</v>
      </c>
      <c r="D48" s="98"/>
      <c r="E48" s="289">
        <v>7.3599999999999999E-2</v>
      </c>
      <c r="F48" s="290">
        <v>5.7700000000000001E-2</v>
      </c>
      <c r="G48" s="290">
        <v>4.4699999999999997E-2</v>
      </c>
      <c r="H48" s="290">
        <v>3.1899999999999998E-2</v>
      </c>
      <c r="I48" s="290">
        <v>1.89E-2</v>
      </c>
      <c r="J48" s="290">
        <v>7.6E-3</v>
      </c>
      <c r="K48" s="290">
        <v>3.2000000000000002E-3</v>
      </c>
      <c r="L48" s="95"/>
      <c r="M48" s="95"/>
      <c r="N48" s="95"/>
      <c r="O48" s="95"/>
      <c r="P48" s="95"/>
      <c r="Q48" s="95"/>
      <c r="R48" s="95"/>
      <c r="S48" s="95"/>
      <c r="T48" s="95"/>
      <c r="U48" s="95"/>
      <c r="V48" s="95"/>
      <c r="W48" s="95"/>
      <c r="X48" s="95"/>
      <c r="Y48" s="95"/>
      <c r="Z48" s="95"/>
      <c r="AA48" s="95"/>
      <c r="AB48" s="95"/>
      <c r="AC48" s="95"/>
    </row>
    <row r="49" spans="1:29" s="95" customFormat="1" ht="12.75" x14ac:dyDescent="0.25">
      <c r="A49" s="95">
        <v>4101</v>
      </c>
      <c r="B49" s="96" t="s">
        <v>65</v>
      </c>
      <c r="C49" s="97">
        <v>4150</v>
      </c>
      <c r="D49" s="98"/>
      <c r="E49" s="287">
        <v>7.4700000000000003E-2</v>
      </c>
      <c r="F49" s="288">
        <v>5.8700000000000002E-2</v>
      </c>
      <c r="G49" s="288">
        <v>4.6100000000000002E-2</v>
      </c>
      <c r="H49" s="288">
        <v>3.32E-2</v>
      </c>
      <c r="I49" s="288">
        <v>2.0400000000000001E-2</v>
      </c>
      <c r="J49" s="288">
        <v>8.6999999999999994E-3</v>
      </c>
      <c r="K49" s="288">
        <v>3.3999999999999998E-3</v>
      </c>
    </row>
    <row r="50" spans="1:29" s="102" customFormat="1" ht="12.75" x14ac:dyDescent="0.25">
      <c r="A50" s="99">
        <v>4151</v>
      </c>
      <c r="B50" s="100" t="s">
        <v>65</v>
      </c>
      <c r="C50" s="101">
        <v>4200</v>
      </c>
      <c r="D50" s="98"/>
      <c r="E50" s="289">
        <v>7.5700000000000003E-2</v>
      </c>
      <c r="F50" s="290">
        <v>5.9900000000000002E-2</v>
      </c>
      <c r="G50" s="290">
        <v>4.7199999999999999E-2</v>
      </c>
      <c r="H50" s="290">
        <v>3.4500000000000003E-2</v>
      </c>
      <c r="I50" s="290">
        <v>2.1999999999999999E-2</v>
      </c>
      <c r="J50" s="290">
        <v>1.01E-2</v>
      </c>
      <c r="K50" s="290">
        <v>3.3999999999999998E-3</v>
      </c>
      <c r="L50" s="95"/>
      <c r="M50" s="95"/>
      <c r="N50" s="95"/>
      <c r="O50" s="95"/>
      <c r="P50" s="95"/>
      <c r="Q50" s="95"/>
      <c r="R50" s="95"/>
      <c r="S50" s="95"/>
      <c r="T50" s="95"/>
      <c r="U50" s="95"/>
      <c r="V50" s="95"/>
      <c r="W50" s="95"/>
      <c r="X50" s="95"/>
      <c r="Y50" s="95"/>
      <c r="Z50" s="95"/>
      <c r="AA50" s="95"/>
      <c r="AB50" s="95"/>
      <c r="AC50" s="95"/>
    </row>
    <row r="51" spans="1:29" s="95" customFormat="1" ht="16.5" customHeight="1" x14ac:dyDescent="0.25">
      <c r="A51" s="95">
        <v>4201</v>
      </c>
      <c r="B51" s="96" t="s">
        <v>65</v>
      </c>
      <c r="C51" s="97">
        <v>4250</v>
      </c>
      <c r="D51" s="98"/>
      <c r="E51" s="287">
        <v>7.6700000000000004E-2</v>
      </c>
      <c r="F51" s="288">
        <v>6.08E-2</v>
      </c>
      <c r="G51" s="288">
        <v>4.8300000000000003E-2</v>
      </c>
      <c r="H51" s="288">
        <v>3.5700000000000003E-2</v>
      </c>
      <c r="I51" s="288">
        <v>2.3400000000000001E-2</v>
      </c>
      <c r="J51" s="288">
        <v>1.14E-2</v>
      </c>
      <c r="K51" s="288">
        <v>3.5999999999999999E-3</v>
      </c>
    </row>
    <row r="52" spans="1:29" s="102" customFormat="1" ht="12.75" x14ac:dyDescent="0.25">
      <c r="A52" s="99">
        <v>4251</v>
      </c>
      <c r="B52" s="100" t="s">
        <v>65</v>
      </c>
      <c r="C52" s="101">
        <v>4300</v>
      </c>
      <c r="D52" s="98"/>
      <c r="E52" s="289">
        <v>7.7899999999999997E-2</v>
      </c>
      <c r="F52" s="290">
        <v>6.2E-2</v>
      </c>
      <c r="G52" s="290">
        <v>4.9599999999999998E-2</v>
      </c>
      <c r="H52" s="290">
        <v>3.7400000000000003E-2</v>
      </c>
      <c r="I52" s="290">
        <v>2.5000000000000001E-2</v>
      </c>
      <c r="J52" s="290">
        <v>1.26E-2</v>
      </c>
      <c r="K52" s="290">
        <v>4.0000000000000001E-3</v>
      </c>
      <c r="L52" s="95"/>
      <c r="M52" s="95"/>
      <c r="N52" s="95"/>
      <c r="O52" s="95"/>
      <c r="P52" s="95"/>
      <c r="Q52" s="95"/>
      <c r="R52" s="95"/>
      <c r="S52" s="95"/>
      <c r="T52" s="95"/>
      <c r="U52" s="95"/>
      <c r="V52" s="95"/>
      <c r="W52" s="95"/>
      <c r="X52" s="95"/>
      <c r="Y52" s="95"/>
      <c r="Z52" s="95"/>
      <c r="AA52" s="95"/>
      <c r="AB52" s="95"/>
      <c r="AC52" s="95"/>
    </row>
    <row r="53" spans="1:29" s="95" customFormat="1" ht="12.75" x14ac:dyDescent="0.25">
      <c r="A53" s="95">
        <v>4301</v>
      </c>
      <c r="B53" s="96" t="s">
        <v>65</v>
      </c>
      <c r="C53" s="97">
        <v>4350</v>
      </c>
      <c r="D53" s="98"/>
      <c r="E53" s="287">
        <v>7.8799999999999995E-2</v>
      </c>
      <c r="F53" s="288">
        <v>6.2899999999999998E-2</v>
      </c>
      <c r="G53" s="288">
        <v>5.0900000000000001E-2</v>
      </c>
      <c r="H53" s="288">
        <v>3.8600000000000002E-2</v>
      </c>
      <c r="I53" s="288">
        <v>2.64E-2</v>
      </c>
      <c r="J53" s="288">
        <v>1.41E-2</v>
      </c>
      <c r="K53" s="288">
        <v>4.8999999999999998E-3</v>
      </c>
    </row>
    <row r="54" spans="1:29" s="102" customFormat="1" ht="12.75" x14ac:dyDescent="0.25">
      <c r="A54" s="99">
        <v>4351</v>
      </c>
      <c r="B54" s="100" t="s">
        <v>65</v>
      </c>
      <c r="C54" s="101">
        <v>4400</v>
      </c>
      <c r="D54" s="98"/>
      <c r="E54" s="289">
        <v>0.08</v>
      </c>
      <c r="F54" s="290">
        <v>6.4000000000000001E-2</v>
      </c>
      <c r="G54" s="290">
        <v>5.1900000000000002E-2</v>
      </c>
      <c r="H54" s="290">
        <v>3.9800000000000002E-2</v>
      </c>
      <c r="I54" s="290">
        <v>2.7699999999999999E-2</v>
      </c>
      <c r="J54" s="290">
        <v>1.55E-2</v>
      </c>
      <c r="K54" s="290">
        <v>5.7000000000000002E-3</v>
      </c>
      <c r="L54" s="95"/>
      <c r="M54" s="95"/>
      <c r="N54" s="95"/>
      <c r="O54" s="95"/>
      <c r="P54" s="95"/>
      <c r="Q54" s="95"/>
      <c r="R54" s="95"/>
      <c r="S54" s="95"/>
      <c r="T54" s="95"/>
      <c r="U54" s="95"/>
      <c r="V54" s="95"/>
      <c r="W54" s="95"/>
      <c r="X54" s="95"/>
      <c r="Y54" s="95"/>
      <c r="Z54" s="95"/>
      <c r="AA54" s="95"/>
      <c r="AB54" s="95"/>
      <c r="AC54" s="95"/>
    </row>
    <row r="55" spans="1:29" s="95" customFormat="1" ht="16.5" customHeight="1" x14ac:dyDescent="0.25">
      <c r="A55" s="95">
        <v>4401</v>
      </c>
      <c r="B55" s="96" t="s">
        <v>65</v>
      </c>
      <c r="C55" s="97">
        <v>4450</v>
      </c>
      <c r="D55" s="98"/>
      <c r="E55" s="287">
        <v>8.1100000000000005E-2</v>
      </c>
      <c r="F55" s="288">
        <v>6.5100000000000005E-2</v>
      </c>
      <c r="G55" s="288">
        <v>5.2900000000000003E-2</v>
      </c>
      <c r="H55" s="288">
        <v>4.0899999999999999E-2</v>
      </c>
      <c r="I55" s="288">
        <v>2.92E-2</v>
      </c>
      <c r="J55" s="288">
        <v>1.72E-2</v>
      </c>
      <c r="K55" s="288">
        <v>6.7999999999999996E-3</v>
      </c>
    </row>
    <row r="56" spans="1:29" s="102" customFormat="1" ht="12.75" x14ac:dyDescent="0.25">
      <c r="A56" s="99">
        <v>4451</v>
      </c>
      <c r="B56" s="100" t="s">
        <v>65</v>
      </c>
      <c r="C56" s="101">
        <v>4500</v>
      </c>
      <c r="D56" s="98"/>
      <c r="E56" s="289">
        <v>8.2000000000000003E-2</v>
      </c>
      <c r="F56" s="290">
        <v>6.6100000000000006E-2</v>
      </c>
      <c r="G56" s="290">
        <v>5.3900000000000003E-2</v>
      </c>
      <c r="H56" s="290">
        <v>4.2200000000000001E-2</v>
      </c>
      <c r="I56" s="290">
        <v>3.04E-2</v>
      </c>
      <c r="J56" s="290">
        <v>1.8499999999999999E-2</v>
      </c>
      <c r="K56" s="290">
        <v>8.0000000000000002E-3</v>
      </c>
      <c r="L56" s="95"/>
      <c r="M56" s="95"/>
      <c r="N56" s="95"/>
      <c r="O56" s="95"/>
      <c r="P56" s="95"/>
      <c r="Q56" s="95"/>
      <c r="R56" s="95"/>
      <c r="S56" s="95"/>
      <c r="T56" s="95"/>
      <c r="U56" s="95"/>
      <c r="V56" s="95"/>
      <c r="W56" s="95"/>
      <c r="X56" s="95"/>
      <c r="Y56" s="95"/>
      <c r="Z56" s="95"/>
      <c r="AA56" s="95"/>
      <c r="AB56" s="95"/>
      <c r="AC56" s="95"/>
    </row>
    <row r="57" spans="1:29" s="95" customFormat="1" ht="12.75" x14ac:dyDescent="0.25">
      <c r="A57" s="95">
        <v>4501</v>
      </c>
      <c r="B57" s="96" t="s">
        <v>65</v>
      </c>
      <c r="C57" s="97">
        <v>4550</v>
      </c>
      <c r="D57" s="98"/>
      <c r="E57" s="287">
        <v>8.3299999999999999E-2</v>
      </c>
      <c r="F57" s="288">
        <v>6.7400000000000002E-2</v>
      </c>
      <c r="G57" s="288">
        <v>5.5199999999999999E-2</v>
      </c>
      <c r="H57" s="288">
        <v>4.3499999999999997E-2</v>
      </c>
      <c r="I57" s="288">
        <v>3.1800000000000002E-2</v>
      </c>
      <c r="J57" s="288">
        <v>2.01E-2</v>
      </c>
      <c r="K57" s="288">
        <v>9.2999999999999992E-3</v>
      </c>
    </row>
    <row r="58" spans="1:29" s="102" customFormat="1" ht="12.75" x14ac:dyDescent="0.25">
      <c r="A58" s="99">
        <v>4551</v>
      </c>
      <c r="B58" s="100" t="s">
        <v>65</v>
      </c>
      <c r="C58" s="101">
        <v>4600</v>
      </c>
      <c r="D58" s="98"/>
      <c r="E58" s="289">
        <v>8.4199999999999997E-2</v>
      </c>
      <c r="F58" s="290">
        <v>6.8400000000000002E-2</v>
      </c>
      <c r="G58" s="290">
        <v>5.62E-2</v>
      </c>
      <c r="H58" s="290">
        <v>4.4600000000000001E-2</v>
      </c>
      <c r="I58" s="290">
        <v>3.3000000000000002E-2</v>
      </c>
      <c r="J58" s="290">
        <v>2.1399999999999999E-2</v>
      </c>
      <c r="K58" s="290">
        <v>1.03E-2</v>
      </c>
      <c r="L58" s="95"/>
      <c r="M58" s="95"/>
      <c r="N58" s="95"/>
      <c r="O58" s="95"/>
      <c r="P58" s="95"/>
      <c r="Q58" s="95"/>
      <c r="R58" s="95"/>
      <c r="S58" s="95"/>
      <c r="T58" s="95"/>
      <c r="U58" s="95"/>
      <c r="V58" s="95"/>
      <c r="W58" s="95"/>
      <c r="X58" s="95"/>
      <c r="Y58" s="95"/>
      <c r="Z58" s="95"/>
      <c r="AA58" s="95"/>
      <c r="AB58" s="95"/>
      <c r="AC58" s="95"/>
    </row>
    <row r="59" spans="1:29" s="104" customFormat="1" ht="16.5" customHeight="1" x14ac:dyDescent="0.25">
      <c r="A59" s="95">
        <v>4601</v>
      </c>
      <c r="B59" s="96" t="s">
        <v>65</v>
      </c>
      <c r="C59" s="97">
        <v>4600</v>
      </c>
      <c r="D59" s="103"/>
      <c r="E59" s="287">
        <v>8.5199999999999998E-2</v>
      </c>
      <c r="F59" s="288">
        <v>6.9599999999999995E-2</v>
      </c>
      <c r="G59" s="288">
        <v>5.7099999999999998E-2</v>
      </c>
      <c r="H59" s="288">
        <v>4.5600000000000002E-2</v>
      </c>
      <c r="I59" s="288">
        <v>3.44E-2</v>
      </c>
      <c r="J59" s="288">
        <v>2.29E-2</v>
      </c>
      <c r="K59" s="288">
        <v>1.15E-2</v>
      </c>
    </row>
    <row r="60" spans="1:29" s="104" customFormat="1" x14ac:dyDescent="0.25">
      <c r="A60" s="99">
        <v>4651</v>
      </c>
      <c r="B60" s="100" t="s">
        <v>65</v>
      </c>
      <c r="C60" s="101" t="s">
        <v>115</v>
      </c>
      <c r="D60" s="103"/>
      <c r="E60" s="289">
        <v>8.5999999999999993E-2</v>
      </c>
      <c r="F60" s="290">
        <v>7.0599999999999996E-2</v>
      </c>
      <c r="G60" s="290">
        <v>5.8000000000000003E-2</v>
      </c>
      <c r="H60" s="290">
        <v>4.6600000000000003E-2</v>
      </c>
      <c r="I60" s="290">
        <v>3.5499999999999997E-2</v>
      </c>
      <c r="J60" s="290">
        <v>2.4199999999999999E-2</v>
      </c>
      <c r="K60" s="290">
        <v>1.2800000000000001E-2</v>
      </c>
    </row>
    <row r="61" spans="1:29" s="104" customFormat="1" x14ac:dyDescent="0.25">
      <c r="A61" s="95">
        <v>4701</v>
      </c>
      <c r="B61" s="96" t="s">
        <v>65</v>
      </c>
      <c r="C61" s="97" t="s">
        <v>116</v>
      </c>
      <c r="D61" s="103"/>
      <c r="E61" s="287">
        <v>8.72E-2</v>
      </c>
      <c r="F61" s="288">
        <v>7.1999999999999995E-2</v>
      </c>
      <c r="G61" s="288">
        <v>5.9299999999999999E-2</v>
      </c>
      <c r="H61" s="288">
        <v>4.8000000000000001E-2</v>
      </c>
      <c r="I61" s="288">
        <v>3.6799999999999999E-2</v>
      </c>
      <c r="J61" s="288">
        <v>2.5600000000000001E-2</v>
      </c>
      <c r="K61" s="288">
        <v>1.44E-2</v>
      </c>
    </row>
    <row r="62" spans="1:29" s="104" customFormat="1" x14ac:dyDescent="0.25">
      <c r="A62" s="99">
        <v>4751</v>
      </c>
      <c r="B62" s="100" t="s">
        <v>65</v>
      </c>
      <c r="C62" s="101" t="s">
        <v>117</v>
      </c>
      <c r="D62" s="103"/>
      <c r="E62" s="289">
        <v>8.7999999999999995E-2</v>
      </c>
      <c r="F62" s="290">
        <v>7.2900000000000006E-2</v>
      </c>
      <c r="G62" s="290">
        <v>6.0100000000000001E-2</v>
      </c>
      <c r="H62" s="290">
        <v>4.9000000000000002E-2</v>
      </c>
      <c r="I62" s="290">
        <v>3.7900000000000003E-2</v>
      </c>
      <c r="J62" s="290">
        <v>2.6800000000000001E-2</v>
      </c>
      <c r="K62" s="290">
        <v>1.5699999999999999E-2</v>
      </c>
    </row>
    <row r="63" spans="1:29" s="104" customFormat="1" x14ac:dyDescent="0.25">
      <c r="B63" s="105"/>
      <c r="C63" s="106"/>
      <c r="E63" s="107"/>
      <c r="F63" s="107"/>
      <c r="G63" s="107"/>
      <c r="H63" s="107"/>
      <c r="I63" s="107"/>
      <c r="J63" s="106"/>
      <c r="K63" s="106"/>
    </row>
    <row r="64" spans="1:29" s="104" customFormat="1" x14ac:dyDescent="0.25">
      <c r="B64" s="105"/>
      <c r="C64" s="106"/>
      <c r="E64" s="107"/>
      <c r="F64" s="107"/>
      <c r="G64" s="107"/>
      <c r="H64" s="107"/>
      <c r="I64" s="107"/>
      <c r="J64" s="106"/>
      <c r="K64" s="106"/>
    </row>
    <row r="65" spans="2:11" s="104" customFormat="1" x14ac:dyDescent="0.25">
      <c r="B65" s="105"/>
      <c r="C65" s="106"/>
      <c r="E65" s="107"/>
      <c r="F65" s="107"/>
      <c r="G65" s="107"/>
      <c r="H65" s="107"/>
      <c r="I65" s="107"/>
      <c r="J65" s="106"/>
      <c r="K65" s="106"/>
    </row>
    <row r="66" spans="2:11" s="104" customFormat="1" x14ac:dyDescent="0.25">
      <c r="B66" s="105"/>
      <c r="C66" s="106"/>
      <c r="E66" s="107"/>
      <c r="F66" s="107"/>
      <c r="G66" s="107"/>
      <c r="H66" s="107"/>
      <c r="I66" s="107"/>
      <c r="J66" s="106"/>
      <c r="K66" s="106"/>
    </row>
    <row r="67" spans="2:11" s="104" customFormat="1" x14ac:dyDescent="0.25">
      <c r="B67" s="105"/>
      <c r="C67" s="106"/>
      <c r="E67" s="107"/>
      <c r="F67" s="107"/>
      <c r="G67" s="107"/>
      <c r="H67" s="107"/>
      <c r="I67" s="107"/>
      <c r="J67" s="106"/>
      <c r="K67" s="106"/>
    </row>
    <row r="68" spans="2:11" s="104" customFormat="1" x14ac:dyDescent="0.25">
      <c r="B68" s="105"/>
      <c r="C68" s="106"/>
      <c r="E68" s="107"/>
      <c r="F68" s="107"/>
      <c r="G68" s="107"/>
      <c r="H68" s="107"/>
      <c r="I68" s="107"/>
      <c r="J68" s="106"/>
      <c r="K68" s="106"/>
    </row>
    <row r="69" spans="2:11" s="104" customFormat="1" x14ac:dyDescent="0.25">
      <c r="B69" s="105"/>
      <c r="C69" s="106"/>
      <c r="E69" s="107"/>
      <c r="F69" s="107"/>
      <c r="G69" s="107"/>
      <c r="H69" s="107"/>
      <c r="I69" s="107"/>
      <c r="J69" s="106"/>
      <c r="K69" s="106"/>
    </row>
    <row r="70" spans="2:11" s="104" customFormat="1" x14ac:dyDescent="0.25">
      <c r="B70" s="105"/>
      <c r="C70" s="106"/>
      <c r="E70" s="107"/>
      <c r="F70" s="107"/>
      <c r="G70" s="107"/>
      <c r="H70" s="107"/>
      <c r="I70" s="107"/>
      <c r="J70" s="106"/>
      <c r="K70" s="106"/>
    </row>
    <row r="71" spans="2:11" s="104" customFormat="1" x14ac:dyDescent="0.25">
      <c r="B71" s="105"/>
      <c r="C71" s="106"/>
      <c r="E71" s="107"/>
      <c r="F71" s="107"/>
      <c r="G71" s="107"/>
      <c r="H71" s="107"/>
      <c r="I71" s="107"/>
      <c r="J71" s="106"/>
      <c r="K71" s="106"/>
    </row>
    <row r="72" spans="2:11" s="110" customFormat="1" x14ac:dyDescent="0.25">
      <c r="B72" s="108"/>
      <c r="C72" s="109"/>
      <c r="E72" s="111"/>
      <c r="F72" s="111"/>
      <c r="G72" s="111"/>
      <c r="H72" s="111"/>
      <c r="I72" s="111"/>
      <c r="J72" s="109"/>
      <c r="K72" s="109"/>
    </row>
    <row r="73" spans="2:11" s="110" customFormat="1" x14ac:dyDescent="0.25">
      <c r="B73" s="108"/>
      <c r="C73" s="109"/>
      <c r="E73" s="111"/>
      <c r="F73" s="111"/>
      <c r="G73" s="111"/>
      <c r="H73" s="111"/>
      <c r="I73" s="111"/>
      <c r="J73" s="109"/>
      <c r="K73" s="109"/>
    </row>
    <row r="74" spans="2:11" s="110" customFormat="1" x14ac:dyDescent="0.25">
      <c r="B74" s="108"/>
      <c r="C74" s="109"/>
      <c r="E74" s="111"/>
      <c r="F74" s="111"/>
      <c r="G74" s="111"/>
      <c r="H74" s="111"/>
      <c r="I74" s="111"/>
      <c r="J74" s="109"/>
      <c r="K74" s="109"/>
    </row>
    <row r="75" spans="2:11" s="110" customFormat="1" x14ac:dyDescent="0.25">
      <c r="B75" s="108"/>
      <c r="C75" s="109"/>
      <c r="E75" s="111"/>
      <c r="F75" s="111"/>
      <c r="G75" s="111"/>
      <c r="H75" s="111"/>
      <c r="I75" s="111"/>
      <c r="J75" s="109"/>
      <c r="K75" s="109"/>
    </row>
    <row r="76" spans="2:11" s="110" customFormat="1" x14ac:dyDescent="0.25">
      <c r="B76" s="108"/>
      <c r="C76" s="109"/>
      <c r="E76" s="111"/>
      <c r="F76" s="111"/>
      <c r="G76" s="111"/>
      <c r="H76" s="111"/>
      <c r="I76" s="111"/>
      <c r="J76" s="109"/>
      <c r="K76" s="109"/>
    </row>
    <row r="77" spans="2:11" s="110" customFormat="1" x14ac:dyDescent="0.25">
      <c r="B77" s="108"/>
      <c r="C77" s="109"/>
      <c r="E77" s="111"/>
      <c r="F77" s="111"/>
      <c r="G77" s="111"/>
      <c r="H77" s="111"/>
      <c r="I77" s="111"/>
      <c r="J77" s="109"/>
      <c r="K77" s="109"/>
    </row>
    <row r="78" spans="2:11" s="110" customFormat="1" x14ac:dyDescent="0.25">
      <c r="B78" s="108"/>
      <c r="C78" s="109"/>
      <c r="E78" s="111"/>
      <c r="F78" s="111"/>
      <c r="G78" s="111"/>
      <c r="H78" s="111"/>
      <c r="I78" s="111"/>
      <c r="J78" s="109"/>
      <c r="K78" s="109"/>
    </row>
    <row r="79" spans="2:11" s="110" customFormat="1" x14ac:dyDescent="0.25">
      <c r="B79" s="108"/>
      <c r="C79" s="109"/>
      <c r="E79" s="111"/>
      <c r="F79" s="111"/>
      <c r="G79" s="111"/>
      <c r="H79" s="111"/>
      <c r="I79" s="111"/>
      <c r="J79" s="109"/>
      <c r="K79" s="109"/>
    </row>
    <row r="80" spans="2:11" s="110" customFormat="1" x14ac:dyDescent="0.25">
      <c r="B80" s="108"/>
      <c r="C80" s="109"/>
      <c r="E80" s="111"/>
      <c r="F80" s="111"/>
      <c r="G80" s="111"/>
      <c r="H80" s="111"/>
      <c r="I80" s="111"/>
      <c r="J80" s="109"/>
      <c r="K80" s="109"/>
    </row>
    <row r="81" spans="2:11" s="110" customFormat="1" x14ac:dyDescent="0.25">
      <c r="B81" s="108"/>
      <c r="C81" s="109"/>
      <c r="E81" s="111"/>
      <c r="F81" s="111"/>
      <c r="G81" s="111"/>
      <c r="H81" s="111"/>
      <c r="I81" s="111"/>
      <c r="J81" s="109"/>
      <c r="K81" s="109"/>
    </row>
    <row r="82" spans="2:11" s="110" customFormat="1" x14ac:dyDescent="0.25">
      <c r="B82" s="108"/>
      <c r="C82" s="109"/>
      <c r="E82" s="111"/>
      <c r="F82" s="111"/>
      <c r="G82" s="111"/>
      <c r="H82" s="111"/>
      <c r="I82" s="111"/>
      <c r="J82" s="109"/>
      <c r="K82" s="109"/>
    </row>
    <row r="83" spans="2:11" s="110" customFormat="1" x14ac:dyDescent="0.25">
      <c r="B83" s="108"/>
      <c r="C83" s="109"/>
      <c r="E83" s="111"/>
      <c r="F83" s="111"/>
      <c r="G83" s="111"/>
      <c r="H83" s="111"/>
      <c r="I83" s="111"/>
      <c r="J83" s="109"/>
      <c r="K83" s="109"/>
    </row>
    <row r="84" spans="2:11" s="110" customFormat="1" x14ac:dyDescent="0.25">
      <c r="B84" s="108"/>
      <c r="C84" s="109"/>
      <c r="E84" s="111"/>
      <c r="F84" s="111"/>
      <c r="G84" s="111"/>
      <c r="H84" s="111"/>
      <c r="I84" s="111"/>
      <c r="J84" s="109"/>
      <c r="K84" s="109"/>
    </row>
    <row r="85" spans="2:11" s="110" customFormat="1" x14ac:dyDescent="0.25">
      <c r="B85" s="108"/>
      <c r="C85" s="109"/>
      <c r="E85" s="111"/>
      <c r="F85" s="111"/>
      <c r="G85" s="111"/>
      <c r="H85" s="111"/>
      <c r="I85" s="111"/>
      <c r="J85" s="109"/>
      <c r="K85" s="109"/>
    </row>
    <row r="86" spans="2:11" s="110" customFormat="1" x14ac:dyDescent="0.25">
      <c r="B86" s="108"/>
      <c r="C86" s="109"/>
      <c r="E86" s="111"/>
      <c r="F86" s="111"/>
      <c r="G86" s="111"/>
      <c r="H86" s="111"/>
      <c r="I86" s="111"/>
      <c r="J86" s="109"/>
      <c r="K86" s="109"/>
    </row>
    <row r="87" spans="2:11" s="110" customFormat="1" x14ac:dyDescent="0.25">
      <c r="B87" s="108"/>
      <c r="C87" s="109"/>
      <c r="E87" s="111"/>
      <c r="F87" s="111"/>
      <c r="G87" s="111"/>
      <c r="H87" s="111"/>
      <c r="I87" s="111"/>
      <c r="J87" s="109"/>
      <c r="K87" s="109"/>
    </row>
    <row r="88" spans="2:11" s="110" customFormat="1" x14ac:dyDescent="0.25">
      <c r="B88" s="108"/>
      <c r="C88" s="109"/>
      <c r="E88" s="111"/>
      <c r="F88" s="111"/>
      <c r="G88" s="111"/>
      <c r="H88" s="111"/>
      <c r="I88" s="111"/>
      <c r="J88" s="109"/>
      <c r="K88" s="109"/>
    </row>
    <row r="89" spans="2:11" s="110" customFormat="1" x14ac:dyDescent="0.25">
      <c r="B89" s="108"/>
      <c r="C89" s="109"/>
      <c r="E89" s="111"/>
      <c r="F89" s="111"/>
      <c r="G89" s="111"/>
      <c r="H89" s="111"/>
      <c r="I89" s="111"/>
      <c r="J89" s="109"/>
      <c r="K89" s="109"/>
    </row>
    <row r="90" spans="2:11" s="110" customFormat="1" x14ac:dyDescent="0.25">
      <c r="B90" s="108"/>
      <c r="C90" s="109"/>
      <c r="E90" s="111"/>
      <c r="F90" s="111"/>
      <c r="G90" s="111"/>
      <c r="H90" s="111"/>
      <c r="I90" s="111"/>
      <c r="J90" s="109"/>
      <c r="K90" s="109"/>
    </row>
    <row r="91" spans="2:11" s="110" customFormat="1" x14ac:dyDescent="0.25">
      <c r="B91" s="108"/>
      <c r="C91" s="109"/>
      <c r="E91" s="111"/>
      <c r="F91" s="111"/>
      <c r="G91" s="111"/>
      <c r="H91" s="111"/>
      <c r="I91" s="111"/>
      <c r="J91" s="109"/>
      <c r="K91" s="109"/>
    </row>
    <row r="92" spans="2:11" s="110" customFormat="1" x14ac:dyDescent="0.25">
      <c r="B92" s="108"/>
      <c r="C92" s="109"/>
      <c r="E92" s="111"/>
      <c r="F92" s="111"/>
      <c r="G92" s="111"/>
      <c r="H92" s="111"/>
      <c r="I92" s="111"/>
      <c r="J92" s="109"/>
      <c r="K92" s="109"/>
    </row>
    <row r="93" spans="2:11" s="110" customFormat="1" x14ac:dyDescent="0.25">
      <c r="B93" s="108"/>
      <c r="C93" s="109"/>
      <c r="E93" s="111"/>
      <c r="F93" s="111"/>
      <c r="G93" s="111"/>
      <c r="H93" s="111"/>
      <c r="I93" s="111"/>
      <c r="J93" s="109"/>
      <c r="K93" s="109"/>
    </row>
    <row r="94" spans="2:11" s="110" customFormat="1" x14ac:dyDescent="0.25">
      <c r="B94" s="108"/>
      <c r="C94" s="109"/>
      <c r="E94" s="111"/>
      <c r="F94" s="111"/>
      <c r="G94" s="111"/>
      <c r="H94" s="111"/>
      <c r="I94" s="111"/>
      <c r="J94" s="109"/>
      <c r="K94" s="109"/>
    </row>
    <row r="95" spans="2:11" s="110" customFormat="1" x14ac:dyDescent="0.25">
      <c r="B95" s="108"/>
      <c r="C95" s="109"/>
      <c r="E95" s="111"/>
      <c r="F95" s="111"/>
      <c r="G95" s="111"/>
      <c r="H95" s="111"/>
      <c r="I95" s="111"/>
      <c r="J95" s="109"/>
      <c r="K95" s="109"/>
    </row>
    <row r="96" spans="2:11" s="110" customFormat="1" x14ac:dyDescent="0.25">
      <c r="B96" s="108"/>
      <c r="C96" s="109"/>
      <c r="E96" s="111"/>
      <c r="F96" s="111"/>
      <c r="G96" s="111"/>
      <c r="H96" s="111"/>
      <c r="I96" s="111"/>
      <c r="J96" s="109"/>
      <c r="K96" s="109"/>
    </row>
    <row r="97" spans="2:11" s="110" customFormat="1" x14ac:dyDescent="0.25">
      <c r="B97" s="108"/>
      <c r="C97" s="109"/>
      <c r="E97" s="111"/>
      <c r="F97" s="111"/>
      <c r="G97" s="111"/>
      <c r="H97" s="111"/>
      <c r="I97" s="111"/>
      <c r="J97" s="109"/>
      <c r="K97" s="109"/>
    </row>
    <row r="98" spans="2:11" s="110" customFormat="1" x14ac:dyDescent="0.25">
      <c r="B98" s="108"/>
      <c r="C98" s="109"/>
      <c r="E98" s="111"/>
      <c r="F98" s="111"/>
      <c r="G98" s="111"/>
      <c r="H98" s="111"/>
      <c r="I98" s="111"/>
      <c r="J98" s="109"/>
      <c r="K98" s="109"/>
    </row>
    <row r="99" spans="2:11" s="110" customFormat="1" x14ac:dyDescent="0.25">
      <c r="B99" s="108"/>
      <c r="C99" s="109"/>
      <c r="E99" s="111"/>
      <c r="F99" s="111"/>
      <c r="G99" s="111"/>
      <c r="H99" s="111"/>
      <c r="I99" s="111"/>
      <c r="J99" s="109"/>
      <c r="K99" s="109"/>
    </row>
    <row r="100" spans="2:11" s="110" customFormat="1" x14ac:dyDescent="0.25">
      <c r="B100" s="108"/>
      <c r="C100" s="109"/>
      <c r="E100" s="111"/>
      <c r="F100" s="111"/>
      <c r="G100" s="111"/>
      <c r="H100" s="111"/>
      <c r="I100" s="111"/>
      <c r="J100" s="109"/>
      <c r="K100" s="109"/>
    </row>
    <row r="101" spans="2:11" s="110" customFormat="1" x14ac:dyDescent="0.25">
      <c r="B101" s="108"/>
      <c r="C101" s="109"/>
      <c r="E101" s="111"/>
      <c r="F101" s="111"/>
      <c r="G101" s="111"/>
      <c r="H101" s="111"/>
      <c r="I101" s="111"/>
      <c r="J101" s="109"/>
      <c r="K101" s="109"/>
    </row>
    <row r="102" spans="2:11" s="110" customFormat="1" x14ac:dyDescent="0.25">
      <c r="B102" s="108"/>
      <c r="C102" s="109"/>
      <c r="E102" s="111"/>
      <c r="F102" s="111"/>
      <c r="G102" s="111"/>
      <c r="H102" s="111"/>
      <c r="I102" s="111"/>
      <c r="J102" s="109"/>
      <c r="K102" s="109"/>
    </row>
    <row r="103" spans="2:11" s="110" customFormat="1" x14ac:dyDescent="0.25">
      <c r="B103" s="108"/>
      <c r="C103" s="109"/>
      <c r="E103" s="111"/>
      <c r="F103" s="111"/>
      <c r="G103" s="111"/>
      <c r="H103" s="111"/>
      <c r="I103" s="111"/>
      <c r="J103" s="109"/>
      <c r="K103" s="109"/>
    </row>
    <row r="104" spans="2:11" s="110" customFormat="1" x14ac:dyDescent="0.25">
      <c r="B104" s="108"/>
      <c r="C104" s="109"/>
      <c r="E104" s="111"/>
      <c r="F104" s="111"/>
      <c r="G104" s="111"/>
      <c r="H104" s="111"/>
      <c r="I104" s="111"/>
      <c r="J104" s="109"/>
      <c r="K104" s="109"/>
    </row>
    <row r="105" spans="2:11" s="110" customFormat="1" x14ac:dyDescent="0.25">
      <c r="B105" s="108"/>
      <c r="C105" s="109"/>
      <c r="E105" s="111"/>
      <c r="F105" s="111"/>
      <c r="G105" s="111"/>
      <c r="H105" s="111"/>
      <c r="I105" s="111"/>
      <c r="J105" s="109"/>
      <c r="K105" s="109"/>
    </row>
    <row r="106" spans="2:11" s="110" customFormat="1" x14ac:dyDescent="0.25">
      <c r="B106" s="108"/>
      <c r="C106" s="109"/>
      <c r="E106" s="111"/>
      <c r="F106" s="111"/>
      <c r="G106" s="111"/>
      <c r="H106" s="111"/>
      <c r="I106" s="111"/>
      <c r="J106" s="109"/>
      <c r="K106" s="109"/>
    </row>
    <row r="107" spans="2:11" s="110" customFormat="1" x14ac:dyDescent="0.25">
      <c r="B107" s="108"/>
      <c r="C107" s="109"/>
      <c r="E107" s="111"/>
      <c r="F107" s="111"/>
      <c r="G107" s="111"/>
      <c r="H107" s="111"/>
      <c r="I107" s="111"/>
      <c r="J107" s="109"/>
      <c r="K107" s="109"/>
    </row>
    <row r="108" spans="2:11" s="110" customFormat="1" x14ac:dyDescent="0.25">
      <c r="B108" s="108"/>
      <c r="C108" s="109"/>
      <c r="E108" s="111"/>
      <c r="F108" s="111"/>
      <c r="G108" s="111"/>
      <c r="H108" s="111"/>
      <c r="I108" s="111"/>
      <c r="J108" s="109"/>
      <c r="K108" s="109"/>
    </row>
    <row r="109" spans="2:11" s="110" customFormat="1" x14ac:dyDescent="0.25">
      <c r="B109" s="108"/>
      <c r="C109" s="109"/>
      <c r="E109" s="111"/>
      <c r="F109" s="111"/>
      <c r="G109" s="111"/>
      <c r="H109" s="111"/>
      <c r="I109" s="111"/>
      <c r="J109" s="109"/>
      <c r="K109" s="109"/>
    </row>
    <row r="110" spans="2:11" s="110" customFormat="1" x14ac:dyDescent="0.25">
      <c r="B110" s="108"/>
      <c r="C110" s="109"/>
      <c r="E110" s="111"/>
      <c r="F110" s="111"/>
      <c r="G110" s="111"/>
      <c r="H110" s="111"/>
      <c r="I110" s="111"/>
      <c r="J110" s="109"/>
      <c r="K110" s="109"/>
    </row>
    <row r="111" spans="2:11" s="110" customFormat="1" x14ac:dyDescent="0.25">
      <c r="B111" s="108"/>
      <c r="C111" s="109"/>
      <c r="E111" s="111"/>
      <c r="F111" s="111"/>
      <c r="G111" s="111"/>
      <c r="H111" s="111"/>
      <c r="I111" s="111"/>
      <c r="J111" s="109"/>
      <c r="K111" s="109"/>
    </row>
    <row r="112" spans="2:11" s="110" customFormat="1" x14ac:dyDescent="0.25">
      <c r="B112" s="108"/>
      <c r="C112" s="109"/>
      <c r="E112" s="111"/>
      <c r="F112" s="111"/>
      <c r="G112" s="111"/>
      <c r="H112" s="111"/>
      <c r="I112" s="111"/>
      <c r="J112" s="109"/>
      <c r="K112" s="109"/>
    </row>
    <row r="113" spans="2:11" s="110" customFormat="1" x14ac:dyDescent="0.25">
      <c r="B113" s="108"/>
      <c r="C113" s="109"/>
      <c r="E113" s="111"/>
      <c r="F113" s="111"/>
      <c r="G113" s="111"/>
      <c r="H113" s="111"/>
      <c r="I113" s="111"/>
      <c r="J113" s="109"/>
      <c r="K113" s="109"/>
    </row>
    <row r="114" spans="2:11" s="110" customFormat="1" x14ac:dyDescent="0.25">
      <c r="B114" s="108"/>
      <c r="C114" s="109"/>
      <c r="E114" s="111"/>
      <c r="F114" s="111"/>
      <c r="G114" s="111"/>
      <c r="H114" s="111"/>
      <c r="I114" s="111"/>
      <c r="J114" s="109"/>
      <c r="K114" s="109"/>
    </row>
    <row r="115" spans="2:11" s="110" customFormat="1" x14ac:dyDescent="0.25">
      <c r="B115" s="108"/>
      <c r="C115" s="109"/>
      <c r="E115" s="111"/>
      <c r="F115" s="111"/>
      <c r="G115" s="111"/>
      <c r="H115" s="111"/>
      <c r="I115" s="111"/>
      <c r="J115" s="109"/>
      <c r="K115" s="109"/>
    </row>
    <row r="116" spans="2:11" s="110" customFormat="1" x14ac:dyDescent="0.25">
      <c r="B116" s="108"/>
      <c r="C116" s="109"/>
      <c r="E116" s="111"/>
      <c r="F116" s="111"/>
      <c r="G116" s="111"/>
      <c r="H116" s="111"/>
      <c r="I116" s="111"/>
      <c r="J116" s="109"/>
      <c r="K116" s="109"/>
    </row>
    <row r="117" spans="2:11" s="110" customFormat="1" x14ac:dyDescent="0.25">
      <c r="B117" s="108"/>
      <c r="C117" s="109"/>
      <c r="E117" s="111"/>
      <c r="F117" s="111"/>
      <c r="G117" s="111"/>
      <c r="H117" s="111"/>
      <c r="I117" s="111"/>
      <c r="J117" s="109"/>
      <c r="K117" s="109"/>
    </row>
    <row r="118" spans="2:11" s="110" customFormat="1" x14ac:dyDescent="0.25">
      <c r="B118" s="108"/>
      <c r="C118" s="109"/>
      <c r="E118" s="111"/>
      <c r="F118" s="111"/>
      <c r="G118" s="111"/>
      <c r="H118" s="111"/>
      <c r="I118" s="111"/>
      <c r="J118" s="109"/>
      <c r="K118" s="109"/>
    </row>
    <row r="119" spans="2:11" s="110" customFormat="1" x14ac:dyDescent="0.25">
      <c r="B119" s="108"/>
      <c r="C119" s="109"/>
      <c r="E119" s="111"/>
      <c r="F119" s="111"/>
      <c r="G119" s="111"/>
      <c r="H119" s="111"/>
      <c r="I119" s="111"/>
      <c r="J119" s="109"/>
      <c r="K119" s="109"/>
    </row>
    <row r="120" spans="2:11" s="110" customFormat="1" x14ac:dyDescent="0.25">
      <c r="B120" s="108"/>
      <c r="C120" s="109"/>
      <c r="E120" s="111"/>
      <c r="F120" s="111"/>
      <c r="G120" s="111"/>
      <c r="H120" s="111"/>
      <c r="I120" s="111"/>
      <c r="J120" s="109"/>
      <c r="K120" s="109"/>
    </row>
    <row r="121" spans="2:11" s="110" customFormat="1" x14ac:dyDescent="0.25">
      <c r="B121" s="108"/>
      <c r="C121" s="109"/>
      <c r="E121" s="111"/>
      <c r="F121" s="111"/>
      <c r="G121" s="111"/>
      <c r="H121" s="111"/>
      <c r="I121" s="111"/>
      <c r="J121" s="109"/>
      <c r="K121" s="109"/>
    </row>
    <row r="122" spans="2:11" s="110" customFormat="1" x14ac:dyDescent="0.25">
      <c r="B122" s="108"/>
      <c r="C122" s="109"/>
      <c r="E122" s="111"/>
      <c r="F122" s="111"/>
      <c r="G122" s="111"/>
      <c r="H122" s="111"/>
      <c r="I122" s="111"/>
      <c r="J122" s="109"/>
      <c r="K122" s="109"/>
    </row>
    <row r="123" spans="2:11" s="110" customFormat="1" x14ac:dyDescent="0.25">
      <c r="B123" s="108"/>
      <c r="C123" s="109"/>
      <c r="E123" s="111"/>
      <c r="F123" s="111"/>
      <c r="G123" s="111"/>
      <c r="H123" s="111"/>
      <c r="I123" s="111"/>
      <c r="J123" s="109"/>
      <c r="K123" s="109"/>
    </row>
    <row r="124" spans="2:11" s="110" customFormat="1" x14ac:dyDescent="0.25">
      <c r="B124" s="108"/>
      <c r="C124" s="109"/>
      <c r="E124" s="111"/>
      <c r="F124" s="111"/>
      <c r="G124" s="111"/>
      <c r="H124" s="111"/>
      <c r="I124" s="111"/>
      <c r="J124" s="109"/>
      <c r="K124" s="109"/>
    </row>
    <row r="125" spans="2:11" s="110" customFormat="1" x14ac:dyDescent="0.25">
      <c r="B125" s="108"/>
      <c r="C125" s="109"/>
      <c r="E125" s="111"/>
      <c r="F125" s="111"/>
      <c r="G125" s="111"/>
      <c r="H125" s="111"/>
      <c r="I125" s="111"/>
      <c r="J125" s="109"/>
      <c r="K125" s="109"/>
    </row>
    <row r="126" spans="2:11" s="110" customFormat="1" x14ac:dyDescent="0.25">
      <c r="B126" s="108"/>
      <c r="C126" s="109"/>
      <c r="E126" s="111"/>
      <c r="F126" s="111"/>
      <c r="G126" s="111"/>
      <c r="H126" s="111"/>
      <c r="I126" s="111"/>
      <c r="J126" s="109"/>
      <c r="K126" s="109"/>
    </row>
    <row r="127" spans="2:11" s="110" customFormat="1" x14ac:dyDescent="0.25">
      <c r="B127" s="108"/>
      <c r="C127" s="109"/>
      <c r="E127" s="111"/>
      <c r="F127" s="111"/>
      <c r="G127" s="111"/>
      <c r="H127" s="111"/>
      <c r="I127" s="111"/>
      <c r="J127" s="109"/>
      <c r="K127" s="109"/>
    </row>
    <row r="128" spans="2:11" s="110" customFormat="1" x14ac:dyDescent="0.25">
      <c r="B128" s="108"/>
      <c r="C128" s="109"/>
      <c r="E128" s="111"/>
      <c r="F128" s="111"/>
      <c r="G128" s="111"/>
      <c r="H128" s="111"/>
      <c r="I128" s="111"/>
      <c r="J128" s="109"/>
      <c r="K128" s="109"/>
    </row>
    <row r="129" spans="2:11" s="110" customFormat="1" x14ac:dyDescent="0.25">
      <c r="B129" s="108"/>
      <c r="C129" s="109"/>
      <c r="E129" s="111"/>
      <c r="F129" s="111"/>
      <c r="G129" s="111"/>
      <c r="H129" s="111"/>
      <c r="I129" s="111"/>
      <c r="J129" s="109"/>
      <c r="K129" s="109"/>
    </row>
    <row r="130" spans="2:11" s="110" customFormat="1" x14ac:dyDescent="0.25">
      <c r="B130" s="108"/>
      <c r="C130" s="109"/>
      <c r="E130" s="111"/>
      <c r="F130" s="111"/>
      <c r="G130" s="111"/>
      <c r="H130" s="111"/>
      <c r="I130" s="111"/>
      <c r="J130" s="109"/>
      <c r="K130" s="109"/>
    </row>
    <row r="131" spans="2:11" s="110" customFormat="1" x14ac:dyDescent="0.25">
      <c r="B131" s="108"/>
      <c r="C131" s="109"/>
      <c r="E131" s="111"/>
      <c r="F131" s="111"/>
      <c r="G131" s="111"/>
      <c r="H131" s="111"/>
      <c r="I131" s="111"/>
      <c r="J131" s="109"/>
      <c r="K131" s="109"/>
    </row>
    <row r="132" spans="2:11" s="110" customFormat="1" x14ac:dyDescent="0.25">
      <c r="B132" s="108"/>
      <c r="C132" s="109"/>
      <c r="E132" s="111"/>
      <c r="F132" s="111"/>
      <c r="G132" s="111"/>
      <c r="H132" s="111"/>
      <c r="I132" s="111"/>
      <c r="J132" s="109"/>
      <c r="K132" s="109"/>
    </row>
    <row r="133" spans="2:11" s="110" customFormat="1" x14ac:dyDescent="0.25">
      <c r="B133" s="108"/>
      <c r="C133" s="109"/>
      <c r="E133" s="111"/>
      <c r="F133" s="111"/>
      <c r="G133" s="111"/>
      <c r="H133" s="111"/>
      <c r="I133" s="111"/>
      <c r="J133" s="109"/>
      <c r="K133" s="109"/>
    </row>
    <row r="134" spans="2:11" s="110" customFormat="1" x14ac:dyDescent="0.25">
      <c r="B134" s="108"/>
      <c r="C134" s="109"/>
      <c r="E134" s="111"/>
      <c r="F134" s="111"/>
      <c r="G134" s="111"/>
      <c r="H134" s="111"/>
      <c r="I134" s="111"/>
      <c r="J134" s="109"/>
      <c r="K134" s="109"/>
    </row>
    <row r="135" spans="2:11" s="110" customFormat="1" x14ac:dyDescent="0.25">
      <c r="B135" s="108"/>
      <c r="C135" s="109"/>
      <c r="E135" s="111"/>
      <c r="F135" s="111"/>
      <c r="G135" s="111"/>
      <c r="H135" s="111"/>
      <c r="I135" s="111"/>
      <c r="J135" s="109"/>
      <c r="K135" s="109"/>
    </row>
    <row r="136" spans="2:11" s="110" customFormat="1" x14ac:dyDescent="0.25">
      <c r="B136" s="108"/>
      <c r="C136" s="109"/>
      <c r="E136" s="111"/>
      <c r="F136" s="111"/>
      <c r="G136" s="111"/>
      <c r="H136" s="111"/>
      <c r="I136" s="111"/>
      <c r="J136" s="109"/>
      <c r="K136" s="109"/>
    </row>
    <row r="137" spans="2:11" s="110" customFormat="1" x14ac:dyDescent="0.25">
      <c r="B137" s="108"/>
      <c r="C137" s="109"/>
      <c r="E137" s="111"/>
      <c r="F137" s="111"/>
      <c r="G137" s="111"/>
      <c r="H137" s="111"/>
      <c r="I137" s="111"/>
      <c r="J137" s="109"/>
      <c r="K137" s="109"/>
    </row>
    <row r="138" spans="2:11" s="110" customFormat="1" x14ac:dyDescent="0.25">
      <c r="B138" s="108"/>
      <c r="C138" s="109"/>
      <c r="E138" s="111"/>
      <c r="F138" s="111"/>
      <c r="G138" s="111"/>
      <c r="H138" s="111"/>
      <c r="I138" s="111"/>
      <c r="J138" s="109"/>
      <c r="K138" s="109"/>
    </row>
    <row r="139" spans="2:11" s="110" customFormat="1" x14ac:dyDescent="0.25">
      <c r="B139" s="108"/>
      <c r="C139" s="109"/>
      <c r="E139" s="111"/>
      <c r="F139" s="111"/>
      <c r="G139" s="111"/>
      <c r="H139" s="111"/>
      <c r="I139" s="111"/>
      <c r="J139" s="109"/>
      <c r="K139" s="109"/>
    </row>
    <row r="140" spans="2:11" s="110" customFormat="1" x14ac:dyDescent="0.25">
      <c r="B140" s="108"/>
      <c r="C140" s="109"/>
      <c r="E140" s="111"/>
      <c r="F140" s="111"/>
      <c r="G140" s="111"/>
      <c r="H140" s="111"/>
      <c r="I140" s="111"/>
      <c r="J140" s="109"/>
      <c r="K140" s="109"/>
    </row>
    <row r="141" spans="2:11" s="110" customFormat="1" x14ac:dyDescent="0.25">
      <c r="B141" s="108"/>
      <c r="C141" s="109"/>
      <c r="E141" s="111"/>
      <c r="F141" s="111"/>
      <c r="G141" s="111"/>
      <c r="H141" s="111"/>
      <c r="I141" s="111"/>
      <c r="J141" s="109"/>
      <c r="K141" s="109"/>
    </row>
    <row r="142" spans="2:11" s="110" customFormat="1" x14ac:dyDescent="0.25">
      <c r="B142" s="108"/>
      <c r="C142" s="109"/>
      <c r="E142" s="111"/>
      <c r="F142" s="111"/>
      <c r="G142" s="111"/>
      <c r="H142" s="111"/>
      <c r="I142" s="111"/>
      <c r="J142" s="109"/>
      <c r="K142" s="109"/>
    </row>
    <row r="143" spans="2:11" s="110" customFormat="1" x14ac:dyDescent="0.25">
      <c r="B143" s="108"/>
      <c r="C143" s="109"/>
      <c r="E143" s="111"/>
      <c r="F143" s="111"/>
      <c r="G143" s="111"/>
      <c r="H143" s="111"/>
      <c r="I143" s="111"/>
      <c r="J143" s="109"/>
      <c r="K143" s="109"/>
    </row>
    <row r="144" spans="2:11" s="110" customFormat="1" x14ac:dyDescent="0.25">
      <c r="B144" s="108"/>
      <c r="C144" s="109"/>
      <c r="E144" s="111"/>
      <c r="F144" s="111"/>
      <c r="G144" s="111"/>
      <c r="H144" s="111"/>
      <c r="I144" s="111"/>
      <c r="J144" s="109"/>
      <c r="K144" s="109"/>
    </row>
    <row r="145" spans="2:11" s="110" customFormat="1" x14ac:dyDescent="0.25">
      <c r="B145" s="108"/>
      <c r="C145" s="109"/>
      <c r="E145" s="111"/>
      <c r="F145" s="111"/>
      <c r="G145" s="111"/>
      <c r="H145" s="111"/>
      <c r="I145" s="111"/>
      <c r="J145" s="109"/>
      <c r="K145" s="109"/>
    </row>
    <row r="146" spans="2:11" s="110" customFormat="1" x14ac:dyDescent="0.25">
      <c r="B146" s="108"/>
      <c r="C146" s="109"/>
      <c r="E146" s="111"/>
      <c r="F146" s="111"/>
      <c r="G146" s="111"/>
      <c r="H146" s="111"/>
      <c r="I146" s="111"/>
      <c r="J146" s="109"/>
      <c r="K146" s="109"/>
    </row>
    <row r="147" spans="2:11" s="110" customFormat="1" x14ac:dyDescent="0.25">
      <c r="B147" s="108"/>
      <c r="C147" s="109"/>
      <c r="E147" s="111"/>
      <c r="F147" s="111"/>
      <c r="G147" s="111"/>
      <c r="H147" s="111"/>
      <c r="I147" s="111"/>
      <c r="J147" s="109"/>
      <c r="K147" s="109"/>
    </row>
    <row r="148" spans="2:11" s="110" customFormat="1" x14ac:dyDescent="0.25">
      <c r="B148" s="108"/>
      <c r="C148" s="109"/>
      <c r="E148" s="111"/>
      <c r="F148" s="111"/>
      <c r="G148" s="111"/>
      <c r="H148" s="111"/>
      <c r="I148" s="111"/>
      <c r="J148" s="109"/>
      <c r="K148" s="109"/>
    </row>
    <row r="149" spans="2:11" s="110" customFormat="1" x14ac:dyDescent="0.25">
      <c r="B149" s="108"/>
      <c r="C149" s="109"/>
      <c r="E149" s="111"/>
      <c r="F149" s="111"/>
      <c r="G149" s="111"/>
      <c r="H149" s="111"/>
      <c r="I149" s="111"/>
      <c r="J149" s="109"/>
      <c r="K149" s="109"/>
    </row>
    <row r="150" spans="2:11" s="110" customFormat="1" x14ac:dyDescent="0.25">
      <c r="B150" s="108"/>
      <c r="C150" s="109"/>
      <c r="E150" s="111"/>
      <c r="F150" s="111"/>
      <c r="G150" s="111"/>
      <c r="H150" s="111"/>
      <c r="I150" s="111"/>
      <c r="J150" s="109"/>
      <c r="K150" s="109"/>
    </row>
    <row r="151" spans="2:11" s="110" customFormat="1" x14ac:dyDescent="0.25">
      <c r="B151" s="108"/>
      <c r="C151" s="109"/>
      <c r="E151" s="111"/>
      <c r="F151" s="111"/>
      <c r="G151" s="111"/>
      <c r="H151" s="111"/>
      <c r="I151" s="111"/>
      <c r="J151" s="109"/>
      <c r="K151" s="109"/>
    </row>
    <row r="152" spans="2:11" s="110" customFormat="1" x14ac:dyDescent="0.25">
      <c r="B152" s="108"/>
      <c r="C152" s="109"/>
      <c r="E152" s="111"/>
      <c r="F152" s="111"/>
      <c r="G152" s="111"/>
      <c r="H152" s="111"/>
      <c r="I152" s="111"/>
      <c r="J152" s="109"/>
      <c r="K152" s="109"/>
    </row>
    <row r="153" spans="2:11" s="110" customFormat="1" x14ac:dyDescent="0.25">
      <c r="B153" s="108"/>
      <c r="C153" s="109"/>
      <c r="E153" s="111"/>
      <c r="F153" s="111"/>
      <c r="G153" s="111"/>
      <c r="H153" s="111"/>
      <c r="I153" s="111"/>
      <c r="J153" s="109"/>
      <c r="K153" s="109"/>
    </row>
    <row r="154" spans="2:11" s="110" customFormat="1" x14ac:dyDescent="0.25">
      <c r="B154" s="108"/>
      <c r="C154" s="109"/>
      <c r="E154" s="111"/>
      <c r="F154" s="111"/>
      <c r="G154" s="111"/>
      <c r="H154" s="111"/>
      <c r="I154" s="111"/>
      <c r="J154" s="109"/>
      <c r="K154" s="109"/>
    </row>
    <row r="155" spans="2:11" s="110" customFormat="1" x14ac:dyDescent="0.25">
      <c r="B155" s="108"/>
      <c r="C155" s="109"/>
      <c r="E155" s="111"/>
      <c r="F155" s="111"/>
      <c r="G155" s="111"/>
      <c r="H155" s="111"/>
      <c r="I155" s="111"/>
      <c r="J155" s="109"/>
      <c r="K155" s="109"/>
    </row>
    <row r="156" spans="2:11" s="110" customFormat="1" x14ac:dyDescent="0.25">
      <c r="B156" s="108"/>
      <c r="C156" s="109"/>
      <c r="E156" s="111"/>
      <c r="F156" s="111"/>
      <c r="G156" s="111"/>
      <c r="H156" s="111"/>
      <c r="I156" s="111"/>
      <c r="J156" s="109"/>
      <c r="K156" s="109"/>
    </row>
    <row r="157" spans="2:11" s="110" customFormat="1" x14ac:dyDescent="0.25">
      <c r="B157" s="108"/>
      <c r="C157" s="109"/>
      <c r="E157" s="111"/>
      <c r="F157" s="111"/>
      <c r="G157" s="111"/>
      <c r="H157" s="111"/>
      <c r="I157" s="111"/>
      <c r="J157" s="109"/>
      <c r="K157" s="109"/>
    </row>
    <row r="158" spans="2:11" s="110" customFormat="1" x14ac:dyDescent="0.25">
      <c r="B158" s="108"/>
      <c r="C158" s="109"/>
      <c r="E158" s="111"/>
      <c r="F158" s="111"/>
      <c r="G158" s="111"/>
      <c r="H158" s="111"/>
      <c r="I158" s="111"/>
      <c r="J158" s="109"/>
      <c r="K158" s="109"/>
    </row>
    <row r="159" spans="2:11" s="110" customFormat="1" x14ac:dyDescent="0.25">
      <c r="B159" s="108"/>
      <c r="C159" s="109"/>
      <c r="E159" s="111"/>
      <c r="F159" s="111"/>
      <c r="G159" s="111"/>
      <c r="H159" s="111"/>
      <c r="I159" s="111"/>
      <c r="J159" s="109"/>
      <c r="K159" s="109"/>
    </row>
    <row r="160" spans="2:11" s="110" customFormat="1" x14ac:dyDescent="0.25">
      <c r="B160" s="108"/>
      <c r="C160" s="109"/>
      <c r="E160" s="111"/>
      <c r="F160" s="111"/>
      <c r="G160" s="111"/>
      <c r="H160" s="111"/>
      <c r="I160" s="111"/>
      <c r="J160" s="109"/>
      <c r="K160" s="109"/>
    </row>
    <row r="161" spans="2:11" s="110" customFormat="1" x14ac:dyDescent="0.25">
      <c r="B161" s="108"/>
      <c r="C161" s="109"/>
      <c r="E161" s="111"/>
      <c r="F161" s="111"/>
      <c r="G161" s="111"/>
      <c r="H161" s="111"/>
      <c r="I161" s="111"/>
      <c r="J161" s="109"/>
      <c r="K161" s="109"/>
    </row>
    <row r="162" spans="2:11" s="110" customFormat="1" x14ac:dyDescent="0.25">
      <c r="B162" s="108"/>
      <c r="C162" s="109"/>
      <c r="E162" s="111"/>
      <c r="F162" s="111"/>
      <c r="G162" s="111"/>
      <c r="H162" s="111"/>
      <c r="I162" s="111"/>
      <c r="J162" s="109"/>
      <c r="K162" s="109"/>
    </row>
    <row r="163" spans="2:11" s="110" customFormat="1" x14ac:dyDescent="0.25">
      <c r="B163" s="108"/>
      <c r="C163" s="109"/>
      <c r="E163" s="111"/>
      <c r="F163" s="111"/>
      <c r="G163" s="111"/>
      <c r="H163" s="111"/>
      <c r="I163" s="111"/>
      <c r="J163" s="109"/>
      <c r="K163" s="109"/>
    </row>
    <row r="164" spans="2:11" s="110" customFormat="1" x14ac:dyDescent="0.25">
      <c r="B164" s="108"/>
      <c r="C164" s="109"/>
      <c r="E164" s="111"/>
      <c r="F164" s="111"/>
      <c r="G164" s="111"/>
      <c r="H164" s="111"/>
      <c r="I164" s="111"/>
      <c r="J164" s="109"/>
      <c r="K164" s="109"/>
    </row>
    <row r="165" spans="2:11" s="110" customFormat="1" x14ac:dyDescent="0.25">
      <c r="B165" s="108"/>
      <c r="C165" s="109"/>
      <c r="E165" s="111"/>
      <c r="F165" s="111"/>
      <c r="G165" s="111"/>
      <c r="H165" s="111"/>
      <c r="I165" s="111"/>
      <c r="J165" s="109"/>
      <c r="K165" s="109"/>
    </row>
    <row r="166" spans="2:11" s="110" customFormat="1" x14ac:dyDescent="0.25">
      <c r="B166" s="108"/>
      <c r="C166" s="109"/>
      <c r="E166" s="111"/>
      <c r="F166" s="111"/>
      <c r="G166" s="111"/>
      <c r="H166" s="111"/>
      <c r="I166" s="111"/>
      <c r="J166" s="109"/>
      <c r="K166" s="109"/>
    </row>
    <row r="167" spans="2:11" s="110" customFormat="1" x14ac:dyDescent="0.25">
      <c r="B167" s="108"/>
      <c r="C167" s="109"/>
      <c r="E167" s="111"/>
      <c r="F167" s="111"/>
      <c r="G167" s="111"/>
      <c r="H167" s="111"/>
      <c r="I167" s="111"/>
      <c r="J167" s="109"/>
      <c r="K167" s="109"/>
    </row>
    <row r="168" spans="2:11" s="110" customFormat="1" x14ac:dyDescent="0.25">
      <c r="B168" s="108"/>
      <c r="C168" s="109"/>
      <c r="E168" s="111"/>
      <c r="F168" s="111"/>
      <c r="G168" s="111"/>
      <c r="H168" s="111"/>
      <c r="I168" s="111"/>
      <c r="J168" s="109"/>
      <c r="K168" s="109"/>
    </row>
    <row r="169" spans="2:11" s="110" customFormat="1" x14ac:dyDescent="0.25">
      <c r="B169" s="108"/>
      <c r="C169" s="109"/>
      <c r="E169" s="111"/>
      <c r="F169" s="111"/>
      <c r="G169" s="111"/>
      <c r="H169" s="111"/>
      <c r="I169" s="111"/>
      <c r="J169" s="109"/>
      <c r="K169" s="109"/>
    </row>
    <row r="170" spans="2:11" s="110" customFormat="1" x14ac:dyDescent="0.25">
      <c r="B170" s="108"/>
      <c r="C170" s="109"/>
      <c r="E170" s="111"/>
      <c r="F170" s="111"/>
      <c r="G170" s="111"/>
      <c r="H170" s="111"/>
      <c r="I170" s="111"/>
      <c r="J170" s="109"/>
      <c r="K170" s="109"/>
    </row>
    <row r="171" spans="2:11" s="110" customFormat="1" x14ac:dyDescent="0.25">
      <c r="B171" s="108"/>
      <c r="C171" s="109"/>
      <c r="E171" s="111"/>
      <c r="F171" s="111"/>
      <c r="G171" s="111"/>
      <c r="H171" s="111"/>
      <c r="I171" s="111"/>
      <c r="J171" s="109"/>
      <c r="K171" s="109"/>
    </row>
    <row r="172" spans="2:11" s="110" customFormat="1" x14ac:dyDescent="0.25">
      <c r="B172" s="108"/>
      <c r="C172" s="109"/>
      <c r="E172" s="111"/>
      <c r="F172" s="111"/>
      <c r="G172" s="111"/>
      <c r="H172" s="111"/>
      <c r="I172" s="111"/>
      <c r="J172" s="109"/>
      <c r="K172" s="109"/>
    </row>
    <row r="173" spans="2:11" s="110" customFormat="1" x14ac:dyDescent="0.25">
      <c r="B173" s="108"/>
      <c r="C173" s="109"/>
      <c r="E173" s="111"/>
      <c r="F173" s="111"/>
      <c r="G173" s="111"/>
      <c r="H173" s="111"/>
      <c r="I173" s="111"/>
      <c r="J173" s="109"/>
      <c r="K173" s="109"/>
    </row>
    <row r="174" spans="2:11" s="110" customFormat="1" x14ac:dyDescent="0.25">
      <c r="B174" s="108"/>
      <c r="C174" s="109"/>
      <c r="E174" s="111"/>
      <c r="F174" s="111"/>
      <c r="G174" s="111"/>
      <c r="H174" s="111"/>
      <c r="I174" s="111"/>
      <c r="J174" s="109"/>
      <c r="K174" s="109"/>
    </row>
    <row r="175" spans="2:11" s="110" customFormat="1" x14ac:dyDescent="0.25">
      <c r="B175" s="108"/>
      <c r="C175" s="109"/>
      <c r="E175" s="111"/>
      <c r="F175" s="111"/>
      <c r="G175" s="111"/>
      <c r="H175" s="111"/>
      <c r="I175" s="111"/>
      <c r="J175" s="109"/>
      <c r="K175" s="109"/>
    </row>
    <row r="176" spans="2:11" s="110" customFormat="1" x14ac:dyDescent="0.25">
      <c r="B176" s="108"/>
      <c r="C176" s="109"/>
      <c r="E176" s="111"/>
      <c r="F176" s="111"/>
      <c r="G176" s="111"/>
      <c r="H176" s="111"/>
      <c r="I176" s="111"/>
      <c r="J176" s="109"/>
      <c r="K176" s="109"/>
    </row>
    <row r="177" spans="2:11" s="110" customFormat="1" x14ac:dyDescent="0.25">
      <c r="B177" s="108"/>
      <c r="C177" s="109"/>
      <c r="E177" s="111"/>
      <c r="F177" s="111"/>
      <c r="G177" s="111"/>
      <c r="H177" s="111"/>
      <c r="I177" s="111"/>
      <c r="J177" s="109"/>
      <c r="K177" s="109"/>
    </row>
    <row r="178" spans="2:11" s="110" customFormat="1" x14ac:dyDescent="0.25">
      <c r="B178" s="108"/>
      <c r="C178" s="109"/>
      <c r="E178" s="111"/>
      <c r="F178" s="111"/>
      <c r="G178" s="111"/>
      <c r="H178" s="111"/>
      <c r="I178" s="111"/>
      <c r="J178" s="109"/>
      <c r="K178" s="109"/>
    </row>
    <row r="179" spans="2:11" s="110" customFormat="1" x14ac:dyDescent="0.25">
      <c r="B179" s="108"/>
      <c r="C179" s="109"/>
      <c r="E179" s="111"/>
      <c r="F179" s="111"/>
      <c r="G179" s="111"/>
      <c r="H179" s="111"/>
      <c r="I179" s="111"/>
      <c r="J179" s="109"/>
      <c r="K179" s="109"/>
    </row>
    <row r="180" spans="2:11" s="110" customFormat="1" x14ac:dyDescent="0.25">
      <c r="B180" s="108"/>
      <c r="C180" s="109"/>
      <c r="E180" s="111"/>
      <c r="F180" s="111"/>
      <c r="G180" s="111"/>
      <c r="H180" s="111"/>
      <c r="I180" s="111"/>
      <c r="J180" s="109"/>
      <c r="K180" s="109"/>
    </row>
    <row r="181" spans="2:11" s="110" customFormat="1" x14ac:dyDescent="0.25">
      <c r="B181" s="108"/>
      <c r="C181" s="109"/>
      <c r="E181" s="111"/>
      <c r="F181" s="111"/>
      <c r="G181" s="111"/>
      <c r="H181" s="111"/>
      <c r="I181" s="111"/>
      <c r="J181" s="109"/>
      <c r="K181" s="109"/>
    </row>
    <row r="182" spans="2:11" s="110" customFormat="1" x14ac:dyDescent="0.25">
      <c r="B182" s="108"/>
      <c r="C182" s="109"/>
      <c r="E182" s="111"/>
      <c r="F182" s="111"/>
      <c r="G182" s="111"/>
      <c r="H182" s="111"/>
      <c r="I182" s="111"/>
      <c r="J182" s="109"/>
      <c r="K182" s="109"/>
    </row>
    <row r="183" spans="2:11" s="110" customFormat="1" x14ac:dyDescent="0.25">
      <c r="B183" s="108"/>
      <c r="C183" s="109"/>
      <c r="E183" s="111"/>
      <c r="F183" s="111"/>
      <c r="G183" s="111"/>
      <c r="H183" s="111"/>
      <c r="I183" s="111"/>
      <c r="J183" s="109"/>
      <c r="K183" s="109"/>
    </row>
    <row r="184" spans="2:11" s="110" customFormat="1" x14ac:dyDescent="0.25">
      <c r="B184" s="108"/>
      <c r="C184" s="109"/>
      <c r="E184" s="111"/>
      <c r="F184" s="111"/>
      <c r="G184" s="111"/>
      <c r="H184" s="111"/>
      <c r="I184" s="111"/>
      <c r="J184" s="109"/>
      <c r="K184" s="109"/>
    </row>
    <row r="185" spans="2:11" s="110" customFormat="1" x14ac:dyDescent="0.25">
      <c r="B185" s="108"/>
      <c r="C185" s="109"/>
      <c r="E185" s="111"/>
      <c r="F185" s="111"/>
      <c r="G185" s="111"/>
      <c r="H185" s="111"/>
      <c r="I185" s="111"/>
      <c r="J185" s="109"/>
      <c r="K185" s="109"/>
    </row>
    <row r="186" spans="2:11" s="110" customFormat="1" x14ac:dyDescent="0.25">
      <c r="B186" s="108"/>
      <c r="C186" s="109"/>
      <c r="E186" s="111"/>
      <c r="F186" s="111"/>
      <c r="G186" s="111"/>
      <c r="H186" s="111"/>
      <c r="I186" s="111"/>
      <c r="J186" s="109"/>
      <c r="K186" s="109"/>
    </row>
    <row r="187" spans="2:11" s="110" customFormat="1" x14ac:dyDescent="0.25">
      <c r="B187" s="108"/>
      <c r="C187" s="109"/>
      <c r="E187" s="111"/>
      <c r="F187" s="111"/>
      <c r="G187" s="111"/>
      <c r="H187" s="111"/>
      <c r="I187" s="111"/>
      <c r="J187" s="109"/>
      <c r="K187" s="109"/>
    </row>
    <row r="188" spans="2:11" s="110" customFormat="1" x14ac:dyDescent="0.25">
      <c r="B188" s="108"/>
      <c r="C188" s="109"/>
      <c r="E188" s="111"/>
      <c r="F188" s="111"/>
      <c r="G188" s="111"/>
      <c r="H188" s="111"/>
      <c r="I188" s="111"/>
      <c r="J188" s="109"/>
      <c r="K188" s="109"/>
    </row>
    <row r="189" spans="2:11" s="110" customFormat="1" x14ac:dyDescent="0.25">
      <c r="B189" s="108"/>
      <c r="C189" s="109"/>
      <c r="E189" s="111"/>
      <c r="F189" s="111"/>
      <c r="G189" s="111"/>
      <c r="H189" s="111"/>
      <c r="I189" s="111"/>
      <c r="J189" s="109"/>
      <c r="K189" s="109"/>
    </row>
    <row r="190" spans="2:11" s="110" customFormat="1" x14ac:dyDescent="0.25">
      <c r="B190" s="108"/>
      <c r="C190" s="109"/>
      <c r="E190" s="111"/>
      <c r="F190" s="111"/>
      <c r="G190" s="111"/>
      <c r="H190" s="111"/>
      <c r="I190" s="111"/>
      <c r="J190" s="109"/>
      <c r="K190" s="109"/>
    </row>
    <row r="191" spans="2:11" s="110" customFormat="1" x14ac:dyDescent="0.25">
      <c r="B191" s="108"/>
      <c r="C191" s="109"/>
      <c r="E191" s="111"/>
      <c r="F191" s="111"/>
      <c r="G191" s="111"/>
      <c r="H191" s="111"/>
      <c r="I191" s="111"/>
      <c r="J191" s="109"/>
      <c r="K191" s="109"/>
    </row>
    <row r="192" spans="2:11" s="110" customFormat="1" x14ac:dyDescent="0.25">
      <c r="B192" s="108"/>
      <c r="C192" s="109"/>
      <c r="E192" s="111"/>
      <c r="F192" s="111"/>
      <c r="G192" s="111"/>
      <c r="H192" s="111"/>
      <c r="I192" s="111"/>
      <c r="J192" s="109"/>
      <c r="K192" s="109"/>
    </row>
    <row r="193" spans="2:11" s="110" customFormat="1" x14ac:dyDescent="0.25">
      <c r="B193" s="108"/>
      <c r="C193" s="109"/>
      <c r="E193" s="111"/>
      <c r="F193" s="111"/>
      <c r="G193" s="111"/>
      <c r="H193" s="111"/>
      <c r="I193" s="111"/>
      <c r="J193" s="109"/>
      <c r="K193" s="109"/>
    </row>
    <row r="194" spans="2:11" s="110" customFormat="1" x14ac:dyDescent="0.25">
      <c r="B194" s="108"/>
      <c r="C194" s="109"/>
      <c r="E194" s="111"/>
      <c r="F194" s="111"/>
      <c r="G194" s="111"/>
      <c r="H194" s="111"/>
      <c r="I194" s="111"/>
      <c r="J194" s="109"/>
      <c r="K194" s="109"/>
    </row>
    <row r="195" spans="2:11" s="110" customFormat="1" x14ac:dyDescent="0.25">
      <c r="B195" s="108"/>
      <c r="C195" s="109"/>
      <c r="E195" s="111"/>
      <c r="F195" s="111"/>
      <c r="G195" s="111"/>
      <c r="H195" s="111"/>
      <c r="I195" s="111"/>
      <c r="J195" s="109"/>
      <c r="K195" s="109"/>
    </row>
    <row r="196" spans="2:11" s="110" customFormat="1" x14ac:dyDescent="0.25">
      <c r="B196" s="108"/>
      <c r="C196" s="109"/>
      <c r="E196" s="111"/>
      <c r="F196" s="111"/>
      <c r="G196" s="111"/>
      <c r="H196" s="111"/>
      <c r="I196" s="111"/>
      <c r="J196" s="109"/>
      <c r="K196" s="109"/>
    </row>
    <row r="197" spans="2:11" s="110" customFormat="1" x14ac:dyDescent="0.25">
      <c r="B197" s="108"/>
      <c r="C197" s="109"/>
      <c r="E197" s="111"/>
      <c r="F197" s="111"/>
      <c r="G197" s="111"/>
      <c r="H197" s="111"/>
      <c r="I197" s="111"/>
      <c r="J197" s="109"/>
      <c r="K197" s="109"/>
    </row>
    <row r="198" spans="2:11" s="110" customFormat="1" x14ac:dyDescent="0.25">
      <c r="B198" s="108"/>
      <c r="C198" s="109"/>
      <c r="E198" s="111"/>
      <c r="F198" s="111"/>
      <c r="G198" s="111"/>
      <c r="H198" s="111"/>
      <c r="I198" s="111"/>
      <c r="J198" s="109"/>
      <c r="K198" s="109"/>
    </row>
    <row r="199" spans="2:11" s="110" customFormat="1" x14ac:dyDescent="0.25">
      <c r="B199" s="108"/>
      <c r="C199" s="109"/>
      <c r="E199" s="111"/>
      <c r="F199" s="111"/>
      <c r="G199" s="111"/>
      <c r="H199" s="111"/>
      <c r="I199" s="111"/>
      <c r="J199" s="109"/>
      <c r="K199" s="109"/>
    </row>
    <row r="200" spans="2:11" s="110" customFormat="1" x14ac:dyDescent="0.25">
      <c r="B200" s="108"/>
      <c r="C200" s="109"/>
      <c r="E200" s="111"/>
      <c r="F200" s="111"/>
      <c r="G200" s="111"/>
      <c r="H200" s="111"/>
      <c r="I200" s="111"/>
      <c r="J200" s="109"/>
      <c r="K200" s="109"/>
    </row>
    <row r="201" spans="2:11" s="110" customFormat="1" x14ac:dyDescent="0.25">
      <c r="B201" s="108"/>
      <c r="C201" s="109"/>
      <c r="E201" s="111"/>
      <c r="F201" s="111"/>
      <c r="G201" s="111"/>
      <c r="H201" s="111"/>
      <c r="I201" s="111"/>
      <c r="J201" s="109"/>
      <c r="K201" s="109"/>
    </row>
    <row r="202" spans="2:11" s="110" customFormat="1" x14ac:dyDescent="0.25">
      <c r="B202" s="108"/>
      <c r="C202" s="109"/>
      <c r="E202" s="111"/>
      <c r="F202" s="111"/>
      <c r="G202" s="111"/>
      <c r="H202" s="111"/>
      <c r="I202" s="111"/>
      <c r="J202" s="109"/>
      <c r="K202" s="109"/>
    </row>
    <row r="203" spans="2:11" s="110" customFormat="1" x14ac:dyDescent="0.25">
      <c r="B203" s="108"/>
      <c r="C203" s="109"/>
      <c r="E203" s="111"/>
      <c r="F203" s="111"/>
      <c r="G203" s="111"/>
      <c r="H203" s="111"/>
      <c r="I203" s="111"/>
      <c r="J203" s="109"/>
      <c r="K203" s="109"/>
    </row>
    <row r="204" spans="2:11" s="110" customFormat="1" x14ac:dyDescent="0.25">
      <c r="B204" s="108"/>
      <c r="C204" s="109"/>
      <c r="E204" s="111"/>
      <c r="F204" s="111"/>
      <c r="G204" s="111"/>
      <c r="H204" s="111"/>
      <c r="I204" s="111"/>
      <c r="J204" s="109"/>
      <c r="K204" s="109"/>
    </row>
    <row r="205" spans="2:11" s="110" customFormat="1" x14ac:dyDescent="0.25">
      <c r="B205" s="108"/>
      <c r="C205" s="109"/>
      <c r="E205" s="111"/>
      <c r="F205" s="111"/>
      <c r="G205" s="111"/>
      <c r="H205" s="111"/>
      <c r="I205" s="111"/>
      <c r="J205" s="109"/>
      <c r="K205" s="109"/>
    </row>
    <row r="206" spans="2:11" s="110" customFormat="1" x14ac:dyDescent="0.25">
      <c r="B206" s="108"/>
      <c r="C206" s="109"/>
      <c r="E206" s="111"/>
      <c r="F206" s="111"/>
      <c r="G206" s="111"/>
      <c r="H206" s="111"/>
      <c r="I206" s="111"/>
      <c r="J206" s="109"/>
      <c r="K206" s="109"/>
    </row>
    <row r="207" spans="2:11" s="110" customFormat="1" x14ac:dyDescent="0.25">
      <c r="B207" s="108"/>
      <c r="C207" s="109"/>
      <c r="E207" s="111"/>
      <c r="F207" s="111"/>
      <c r="G207" s="111"/>
      <c r="H207" s="111"/>
      <c r="I207" s="111"/>
      <c r="J207" s="109"/>
      <c r="K207" s="109"/>
    </row>
    <row r="208" spans="2:11" s="110" customFormat="1" x14ac:dyDescent="0.25">
      <c r="B208" s="108"/>
      <c r="C208" s="109"/>
      <c r="E208" s="111"/>
      <c r="F208" s="111"/>
      <c r="G208" s="111"/>
      <c r="H208" s="111"/>
      <c r="I208" s="111"/>
      <c r="J208" s="109"/>
      <c r="K208" s="109"/>
    </row>
    <row r="209" spans="2:11" s="110" customFormat="1" x14ac:dyDescent="0.25">
      <c r="B209" s="108"/>
      <c r="C209" s="109"/>
      <c r="E209" s="111"/>
      <c r="F209" s="111"/>
      <c r="G209" s="111"/>
      <c r="H209" s="111"/>
      <c r="I209" s="111"/>
      <c r="J209" s="109"/>
      <c r="K209" s="109"/>
    </row>
    <row r="210" spans="2:11" s="110" customFormat="1" x14ac:dyDescent="0.25">
      <c r="B210" s="108"/>
      <c r="C210" s="109"/>
      <c r="E210" s="111"/>
      <c r="F210" s="111"/>
      <c r="G210" s="111"/>
      <c r="H210" s="111"/>
      <c r="I210" s="111"/>
      <c r="J210" s="109"/>
      <c r="K210" s="109"/>
    </row>
    <row r="211" spans="2:11" s="110" customFormat="1" x14ac:dyDescent="0.25">
      <c r="B211" s="108"/>
      <c r="C211" s="109"/>
      <c r="E211" s="111"/>
      <c r="F211" s="111"/>
      <c r="G211" s="111"/>
      <c r="H211" s="111"/>
      <c r="I211" s="111"/>
      <c r="J211" s="109"/>
      <c r="K211" s="109"/>
    </row>
    <row r="212" spans="2:11" s="110" customFormat="1" x14ac:dyDescent="0.25">
      <c r="B212" s="108"/>
      <c r="C212" s="109"/>
      <c r="E212" s="111"/>
      <c r="F212" s="111"/>
      <c r="G212" s="111"/>
      <c r="H212" s="111"/>
      <c r="I212" s="111"/>
      <c r="J212" s="109"/>
      <c r="K212" s="109"/>
    </row>
    <row r="213" spans="2:11" s="110" customFormat="1" x14ac:dyDescent="0.25">
      <c r="B213" s="108"/>
      <c r="C213" s="109"/>
      <c r="E213" s="111"/>
      <c r="F213" s="111"/>
      <c r="G213" s="111"/>
      <c r="H213" s="111"/>
      <c r="I213" s="111"/>
      <c r="J213" s="109"/>
      <c r="K213" s="109"/>
    </row>
    <row r="214" spans="2:11" s="110" customFormat="1" x14ac:dyDescent="0.25">
      <c r="B214" s="108"/>
      <c r="C214" s="109"/>
      <c r="E214" s="111"/>
      <c r="F214" s="111"/>
      <c r="G214" s="111"/>
      <c r="H214" s="111"/>
      <c r="I214" s="111"/>
      <c r="J214" s="109"/>
      <c r="K214" s="109"/>
    </row>
    <row r="215" spans="2:11" s="110" customFormat="1" x14ac:dyDescent="0.25">
      <c r="B215" s="108"/>
      <c r="C215" s="109"/>
      <c r="E215" s="111"/>
      <c r="F215" s="111"/>
      <c r="G215" s="111"/>
      <c r="H215" s="111"/>
      <c r="I215" s="111"/>
      <c r="J215" s="109"/>
      <c r="K215" s="109"/>
    </row>
    <row r="216" spans="2:11" s="110" customFormat="1" x14ac:dyDescent="0.25">
      <c r="B216" s="108"/>
      <c r="C216" s="109"/>
      <c r="E216" s="111"/>
      <c r="F216" s="111"/>
      <c r="G216" s="111"/>
      <c r="H216" s="111"/>
      <c r="I216" s="111"/>
      <c r="J216" s="109"/>
      <c r="K216" s="109"/>
    </row>
    <row r="217" spans="2:11" s="110" customFormat="1" x14ac:dyDescent="0.25">
      <c r="B217" s="108"/>
      <c r="C217" s="109"/>
      <c r="E217" s="111"/>
      <c r="F217" s="111"/>
      <c r="G217" s="111"/>
      <c r="H217" s="111"/>
      <c r="I217" s="111"/>
      <c r="J217" s="109"/>
      <c r="K217" s="109"/>
    </row>
    <row r="218" spans="2:11" s="110" customFormat="1" x14ac:dyDescent="0.25">
      <c r="B218" s="108"/>
      <c r="C218" s="109"/>
      <c r="E218" s="111"/>
      <c r="F218" s="111"/>
      <c r="G218" s="111"/>
      <c r="H218" s="111"/>
      <c r="I218" s="111"/>
      <c r="J218" s="109"/>
      <c r="K218" s="109"/>
    </row>
    <row r="219" spans="2:11" s="110" customFormat="1" x14ac:dyDescent="0.25">
      <c r="B219" s="108"/>
      <c r="C219" s="109"/>
      <c r="E219" s="111"/>
      <c r="F219" s="111"/>
      <c r="G219" s="111"/>
      <c r="H219" s="111"/>
      <c r="I219" s="111"/>
      <c r="J219" s="109"/>
      <c r="K219" s="109"/>
    </row>
    <row r="220" spans="2:11" s="110" customFormat="1" x14ac:dyDescent="0.25">
      <c r="B220" s="108"/>
      <c r="C220" s="109"/>
      <c r="E220" s="111"/>
      <c r="F220" s="111"/>
      <c r="G220" s="111"/>
      <c r="H220" s="111"/>
      <c r="I220" s="111"/>
      <c r="J220" s="109"/>
      <c r="K220" s="109"/>
    </row>
    <row r="221" spans="2:11" s="110" customFormat="1" x14ac:dyDescent="0.25">
      <c r="B221" s="108"/>
      <c r="C221" s="109"/>
      <c r="E221" s="111"/>
      <c r="F221" s="111"/>
      <c r="G221" s="111"/>
      <c r="H221" s="111"/>
      <c r="I221" s="111"/>
      <c r="J221" s="109"/>
      <c r="K221" s="109"/>
    </row>
    <row r="222" spans="2:11" s="110" customFormat="1" x14ac:dyDescent="0.25">
      <c r="B222" s="108"/>
      <c r="C222" s="109"/>
      <c r="E222" s="111"/>
      <c r="F222" s="111"/>
      <c r="G222" s="111"/>
      <c r="H222" s="111"/>
      <c r="I222" s="111"/>
      <c r="J222" s="109"/>
      <c r="K222" s="109"/>
    </row>
    <row r="223" spans="2:11" s="110" customFormat="1" x14ac:dyDescent="0.25">
      <c r="B223" s="108"/>
      <c r="C223" s="109"/>
      <c r="E223" s="111"/>
      <c r="F223" s="111"/>
      <c r="G223" s="111"/>
      <c r="H223" s="111"/>
      <c r="I223" s="111"/>
      <c r="J223" s="109"/>
      <c r="K223" s="109"/>
    </row>
    <row r="224" spans="2:11" s="110" customFormat="1" x14ac:dyDescent="0.25">
      <c r="B224" s="108"/>
      <c r="C224" s="109"/>
      <c r="E224" s="111"/>
      <c r="F224" s="111"/>
      <c r="G224" s="111"/>
      <c r="H224" s="111"/>
      <c r="I224" s="111"/>
      <c r="J224" s="109"/>
      <c r="K224" s="109"/>
    </row>
    <row r="225" spans="2:11" s="110" customFormat="1" x14ac:dyDescent="0.25">
      <c r="B225" s="108"/>
      <c r="C225" s="109"/>
      <c r="E225" s="111"/>
      <c r="F225" s="111"/>
      <c r="G225" s="111"/>
      <c r="H225" s="111"/>
      <c r="I225" s="111"/>
      <c r="J225" s="109"/>
      <c r="K225" s="109"/>
    </row>
    <row r="226" spans="2:11" s="110" customFormat="1" x14ac:dyDescent="0.25">
      <c r="B226" s="108"/>
      <c r="C226" s="109"/>
      <c r="E226" s="111"/>
      <c r="F226" s="111"/>
      <c r="G226" s="111"/>
      <c r="H226" s="111"/>
      <c r="I226" s="111"/>
      <c r="J226" s="109"/>
      <c r="K226" s="109"/>
    </row>
    <row r="227" spans="2:11" s="110" customFormat="1" x14ac:dyDescent="0.25">
      <c r="B227" s="108"/>
      <c r="C227" s="109"/>
      <c r="E227" s="111"/>
      <c r="F227" s="111"/>
      <c r="G227" s="111"/>
      <c r="H227" s="111"/>
      <c r="I227" s="111"/>
      <c r="J227" s="109"/>
      <c r="K227" s="109"/>
    </row>
    <row r="228" spans="2:11" s="110" customFormat="1" x14ac:dyDescent="0.25">
      <c r="B228" s="108"/>
      <c r="C228" s="109"/>
      <c r="E228" s="111"/>
      <c r="F228" s="111"/>
      <c r="G228" s="111"/>
      <c r="H228" s="111"/>
      <c r="I228" s="111"/>
      <c r="J228" s="109"/>
      <c r="K228" s="109"/>
    </row>
    <row r="229" spans="2:11" s="110" customFormat="1" x14ac:dyDescent="0.25">
      <c r="B229" s="108"/>
      <c r="C229" s="109"/>
      <c r="E229" s="111"/>
      <c r="F229" s="111"/>
      <c r="G229" s="111"/>
      <c r="H229" s="111"/>
      <c r="I229" s="111"/>
      <c r="J229" s="109"/>
      <c r="K229" s="109"/>
    </row>
    <row r="230" spans="2:11" s="110" customFormat="1" x14ac:dyDescent="0.25">
      <c r="B230" s="108"/>
      <c r="C230" s="109"/>
      <c r="E230" s="111"/>
      <c r="F230" s="111"/>
      <c r="G230" s="111"/>
      <c r="H230" s="111"/>
      <c r="I230" s="111"/>
      <c r="J230" s="109"/>
      <c r="K230" s="109"/>
    </row>
    <row r="231" spans="2:11" s="110" customFormat="1" x14ac:dyDescent="0.25">
      <c r="B231" s="108"/>
      <c r="C231" s="109"/>
      <c r="E231" s="111"/>
      <c r="F231" s="111"/>
      <c r="G231" s="111"/>
      <c r="H231" s="111"/>
      <c r="I231" s="111"/>
      <c r="J231" s="109"/>
      <c r="K231" s="109"/>
    </row>
    <row r="232" spans="2:11" s="110" customFormat="1" x14ac:dyDescent="0.25">
      <c r="B232" s="108"/>
      <c r="C232" s="109"/>
      <c r="E232" s="111"/>
      <c r="F232" s="111"/>
      <c r="G232" s="111"/>
      <c r="H232" s="111"/>
      <c r="I232" s="111"/>
      <c r="J232" s="109"/>
      <c r="K232" s="109"/>
    </row>
    <row r="233" spans="2:11" s="110" customFormat="1" x14ac:dyDescent="0.25">
      <c r="B233" s="108"/>
      <c r="C233" s="109"/>
      <c r="E233" s="111"/>
      <c r="F233" s="111"/>
      <c r="G233" s="111"/>
      <c r="H233" s="111"/>
      <c r="I233" s="111"/>
      <c r="J233" s="109"/>
      <c r="K233" s="109"/>
    </row>
    <row r="234" spans="2:11" s="110" customFormat="1" x14ac:dyDescent="0.25">
      <c r="B234" s="108"/>
      <c r="C234" s="109"/>
      <c r="E234" s="111"/>
      <c r="F234" s="111"/>
      <c r="G234" s="111"/>
      <c r="H234" s="111"/>
      <c r="I234" s="111"/>
      <c r="J234" s="109"/>
      <c r="K234" s="109"/>
    </row>
    <row r="235" spans="2:11" s="110" customFormat="1" x14ac:dyDescent="0.25">
      <c r="B235" s="108"/>
      <c r="C235" s="109"/>
      <c r="E235" s="111"/>
      <c r="F235" s="111"/>
      <c r="G235" s="111"/>
      <c r="H235" s="111"/>
      <c r="I235" s="111"/>
      <c r="J235" s="109"/>
      <c r="K235" s="109"/>
    </row>
    <row r="236" spans="2:11" s="110" customFormat="1" x14ac:dyDescent="0.25">
      <c r="B236" s="108"/>
      <c r="C236" s="109"/>
      <c r="E236" s="111"/>
      <c r="F236" s="111"/>
      <c r="G236" s="111"/>
      <c r="H236" s="111"/>
      <c r="I236" s="111"/>
      <c r="J236" s="109"/>
      <c r="K236" s="109"/>
    </row>
    <row r="237" spans="2:11" s="110" customFormat="1" x14ac:dyDescent="0.25">
      <c r="B237" s="108"/>
      <c r="C237" s="109"/>
      <c r="E237" s="111"/>
      <c r="F237" s="111"/>
      <c r="G237" s="111"/>
      <c r="H237" s="111"/>
      <c r="I237" s="111"/>
      <c r="J237" s="109"/>
      <c r="K237" s="109"/>
    </row>
    <row r="238" spans="2:11" s="110" customFormat="1" x14ac:dyDescent="0.25">
      <c r="B238" s="108"/>
      <c r="C238" s="109"/>
      <c r="E238" s="111"/>
      <c r="F238" s="111"/>
      <c r="G238" s="111"/>
      <c r="H238" s="111"/>
      <c r="I238" s="111"/>
      <c r="J238" s="109"/>
      <c r="K238" s="109"/>
    </row>
    <row r="239" spans="2:11" s="110" customFormat="1" x14ac:dyDescent="0.25">
      <c r="B239" s="108"/>
      <c r="C239" s="109"/>
      <c r="E239" s="111"/>
      <c r="F239" s="111"/>
      <c r="G239" s="111"/>
      <c r="H239" s="111"/>
      <c r="I239" s="111"/>
      <c r="J239" s="109"/>
      <c r="K239" s="109"/>
    </row>
    <row r="240" spans="2:11" s="110" customFormat="1" x14ac:dyDescent="0.25">
      <c r="B240" s="108"/>
      <c r="C240" s="109"/>
      <c r="E240" s="111"/>
      <c r="F240" s="111"/>
      <c r="G240" s="111"/>
      <c r="H240" s="111"/>
      <c r="I240" s="111"/>
      <c r="J240" s="109"/>
      <c r="K240" s="109"/>
    </row>
    <row r="241" spans="2:11" s="110" customFormat="1" x14ac:dyDescent="0.25">
      <c r="B241" s="108"/>
      <c r="C241" s="109"/>
      <c r="E241" s="111"/>
      <c r="F241" s="111"/>
      <c r="G241" s="111"/>
      <c r="H241" s="111"/>
      <c r="I241" s="111"/>
      <c r="J241" s="109"/>
      <c r="K241" s="109"/>
    </row>
    <row r="242" spans="2:11" s="110" customFormat="1" x14ac:dyDescent="0.25">
      <c r="B242" s="108"/>
      <c r="C242" s="109"/>
      <c r="E242" s="111"/>
      <c r="F242" s="111"/>
      <c r="G242" s="111"/>
      <c r="H242" s="111"/>
      <c r="I242" s="111"/>
      <c r="J242" s="109"/>
      <c r="K242" s="109"/>
    </row>
    <row r="243" spans="2:11" s="110" customFormat="1" x14ac:dyDescent="0.25">
      <c r="B243" s="108"/>
      <c r="C243" s="109"/>
      <c r="E243" s="111"/>
      <c r="F243" s="111"/>
      <c r="G243" s="111"/>
      <c r="H243" s="111"/>
      <c r="I243" s="111"/>
      <c r="J243" s="109"/>
      <c r="K243" s="109"/>
    </row>
    <row r="244" spans="2:11" s="110" customFormat="1" x14ac:dyDescent="0.25">
      <c r="B244" s="108"/>
      <c r="C244" s="109"/>
      <c r="E244" s="111"/>
      <c r="F244" s="111"/>
      <c r="G244" s="111"/>
      <c r="H244" s="111"/>
      <c r="I244" s="111"/>
      <c r="J244" s="109"/>
      <c r="K244" s="109"/>
    </row>
    <row r="245" spans="2:11" s="110" customFormat="1" x14ac:dyDescent="0.25">
      <c r="B245" s="108"/>
      <c r="C245" s="109"/>
      <c r="E245" s="111"/>
      <c r="F245" s="111"/>
      <c r="G245" s="111"/>
      <c r="H245" s="111"/>
      <c r="I245" s="111"/>
      <c r="J245" s="109"/>
      <c r="K245" s="109"/>
    </row>
    <row r="246" spans="2:11" s="110" customFormat="1" x14ac:dyDescent="0.25">
      <c r="B246" s="108"/>
      <c r="C246" s="109"/>
      <c r="E246" s="111"/>
      <c r="F246" s="111"/>
      <c r="G246" s="111"/>
      <c r="H246" s="111"/>
      <c r="I246" s="111"/>
      <c r="J246" s="109"/>
      <c r="K246" s="109"/>
    </row>
    <row r="247" spans="2:11" s="110" customFormat="1" x14ac:dyDescent="0.25">
      <c r="B247" s="108"/>
      <c r="C247" s="109"/>
      <c r="E247" s="111"/>
      <c r="F247" s="111"/>
      <c r="G247" s="111"/>
      <c r="H247" s="111"/>
      <c r="I247" s="111"/>
      <c r="J247" s="109"/>
      <c r="K247" s="109"/>
    </row>
    <row r="248" spans="2:11" s="110" customFormat="1" x14ac:dyDescent="0.25">
      <c r="B248" s="108"/>
      <c r="C248" s="109"/>
      <c r="E248" s="111"/>
      <c r="F248" s="111"/>
      <c r="G248" s="111"/>
      <c r="H248" s="111"/>
      <c r="I248" s="111"/>
      <c r="J248" s="109"/>
      <c r="K248" s="109"/>
    </row>
    <row r="249" spans="2:11" s="110" customFormat="1" x14ac:dyDescent="0.25">
      <c r="B249" s="108"/>
      <c r="C249" s="109"/>
      <c r="E249" s="111"/>
      <c r="F249" s="111"/>
      <c r="G249" s="111"/>
      <c r="H249" s="111"/>
      <c r="I249" s="111"/>
      <c r="J249" s="109"/>
      <c r="K249" s="109"/>
    </row>
    <row r="250" spans="2:11" s="110" customFormat="1" x14ac:dyDescent="0.25">
      <c r="B250" s="108"/>
      <c r="C250" s="109"/>
      <c r="E250" s="111"/>
      <c r="F250" s="111"/>
      <c r="G250" s="111"/>
      <c r="H250" s="111"/>
      <c r="I250" s="111"/>
      <c r="J250" s="109"/>
      <c r="K250" s="109"/>
    </row>
    <row r="251" spans="2:11" s="110" customFormat="1" x14ac:dyDescent="0.25">
      <c r="B251" s="108"/>
      <c r="C251" s="109"/>
      <c r="E251" s="111"/>
      <c r="F251" s="111"/>
      <c r="G251" s="111"/>
      <c r="H251" s="111"/>
      <c r="I251" s="111"/>
      <c r="J251" s="109"/>
      <c r="K251" s="109"/>
    </row>
    <row r="252" spans="2:11" s="110" customFormat="1" x14ac:dyDescent="0.25">
      <c r="B252" s="108"/>
      <c r="C252" s="109"/>
      <c r="E252" s="111"/>
      <c r="F252" s="111"/>
      <c r="G252" s="111"/>
      <c r="H252" s="111"/>
      <c r="I252" s="111"/>
      <c r="J252" s="109"/>
      <c r="K252" s="109"/>
    </row>
    <row r="253" spans="2:11" s="110" customFormat="1" x14ac:dyDescent="0.25">
      <c r="B253" s="108"/>
      <c r="C253" s="109"/>
      <c r="E253" s="111"/>
      <c r="F253" s="111"/>
      <c r="G253" s="111"/>
      <c r="H253" s="111"/>
      <c r="I253" s="111"/>
      <c r="J253" s="109"/>
      <c r="K253" s="109"/>
    </row>
    <row r="254" spans="2:11" s="110" customFormat="1" x14ac:dyDescent="0.25">
      <c r="B254" s="108"/>
      <c r="C254" s="109"/>
      <c r="E254" s="111"/>
      <c r="F254" s="111"/>
      <c r="G254" s="111"/>
      <c r="H254" s="111"/>
      <c r="I254" s="111"/>
      <c r="J254" s="109"/>
      <c r="K254" s="109"/>
    </row>
    <row r="255" spans="2:11" s="110" customFormat="1" x14ac:dyDescent="0.25">
      <c r="B255" s="108"/>
      <c r="C255" s="109"/>
      <c r="E255" s="111"/>
      <c r="F255" s="111"/>
      <c r="G255" s="111"/>
      <c r="H255" s="111"/>
      <c r="I255" s="111"/>
      <c r="J255" s="109"/>
      <c r="K255" s="109"/>
    </row>
    <row r="256" spans="2:11" s="110" customFormat="1" x14ac:dyDescent="0.25">
      <c r="B256" s="108"/>
      <c r="C256" s="109"/>
      <c r="E256" s="111"/>
      <c r="F256" s="111"/>
      <c r="G256" s="111"/>
      <c r="H256" s="111"/>
      <c r="I256" s="111"/>
      <c r="J256" s="109"/>
      <c r="K256" s="109"/>
    </row>
    <row r="257" spans="2:11" s="110" customFormat="1" x14ac:dyDescent="0.25">
      <c r="B257" s="108"/>
      <c r="C257" s="109"/>
      <c r="E257" s="111"/>
      <c r="F257" s="111"/>
      <c r="G257" s="111"/>
      <c r="H257" s="111"/>
      <c r="I257" s="111"/>
      <c r="J257" s="109"/>
      <c r="K257" s="109"/>
    </row>
    <row r="258" spans="2:11" s="110" customFormat="1" x14ac:dyDescent="0.25">
      <c r="B258" s="108"/>
      <c r="C258" s="109"/>
      <c r="E258" s="111"/>
      <c r="F258" s="111"/>
      <c r="G258" s="111"/>
      <c r="H258" s="111"/>
      <c r="I258" s="111"/>
      <c r="J258" s="109"/>
      <c r="K258" s="109"/>
    </row>
    <row r="259" spans="2:11" s="110" customFormat="1" x14ac:dyDescent="0.25">
      <c r="B259" s="108"/>
      <c r="C259" s="109"/>
      <c r="E259" s="111"/>
      <c r="F259" s="111"/>
      <c r="G259" s="111"/>
      <c r="H259" s="111"/>
      <c r="I259" s="111"/>
      <c r="J259" s="109"/>
      <c r="K259" s="109"/>
    </row>
    <row r="260" spans="2:11" s="110" customFormat="1" x14ac:dyDescent="0.25">
      <c r="B260" s="108"/>
      <c r="C260" s="109"/>
      <c r="E260" s="111"/>
      <c r="F260" s="111"/>
      <c r="G260" s="111"/>
      <c r="H260" s="111"/>
      <c r="I260" s="111"/>
      <c r="J260" s="109"/>
      <c r="K260" s="109"/>
    </row>
    <row r="261" spans="2:11" s="110" customFormat="1" x14ac:dyDescent="0.25">
      <c r="B261" s="108"/>
      <c r="C261" s="109"/>
      <c r="E261" s="111"/>
      <c r="F261" s="111"/>
      <c r="G261" s="111"/>
      <c r="H261" s="111"/>
      <c r="I261" s="111"/>
      <c r="J261" s="109"/>
      <c r="K261" s="109"/>
    </row>
    <row r="262" spans="2:11" s="110" customFormat="1" x14ac:dyDescent="0.25">
      <c r="B262" s="108"/>
      <c r="C262" s="109"/>
      <c r="E262" s="111"/>
      <c r="F262" s="111"/>
      <c r="G262" s="111"/>
      <c r="H262" s="111"/>
      <c r="I262" s="111"/>
      <c r="J262" s="109"/>
      <c r="K262" s="109"/>
    </row>
    <row r="263" spans="2:11" s="110" customFormat="1" x14ac:dyDescent="0.25">
      <c r="B263" s="108"/>
      <c r="C263" s="109"/>
      <c r="E263" s="111"/>
      <c r="F263" s="111"/>
      <c r="G263" s="111"/>
      <c r="H263" s="111"/>
      <c r="I263" s="111"/>
      <c r="J263" s="109"/>
      <c r="K263" s="109"/>
    </row>
    <row r="264" spans="2:11" s="110" customFormat="1" x14ac:dyDescent="0.25">
      <c r="B264" s="108"/>
      <c r="C264" s="109"/>
      <c r="E264" s="111"/>
      <c r="F264" s="111"/>
      <c r="G264" s="111"/>
      <c r="H264" s="111"/>
      <c r="I264" s="111"/>
      <c r="J264" s="109"/>
      <c r="K264" s="109"/>
    </row>
    <row r="265" spans="2:11" s="110" customFormat="1" x14ac:dyDescent="0.25">
      <c r="B265" s="108"/>
      <c r="C265" s="109"/>
      <c r="E265" s="111"/>
      <c r="F265" s="111"/>
      <c r="G265" s="111"/>
      <c r="H265" s="111"/>
      <c r="I265" s="111"/>
      <c r="J265" s="109"/>
      <c r="K265" s="109"/>
    </row>
    <row r="266" spans="2:11" s="110" customFormat="1" x14ac:dyDescent="0.25">
      <c r="B266" s="108"/>
      <c r="C266" s="109"/>
      <c r="E266" s="111"/>
      <c r="F266" s="111"/>
      <c r="G266" s="111"/>
      <c r="H266" s="111"/>
      <c r="I266" s="111"/>
      <c r="J266" s="109"/>
      <c r="K266" s="109"/>
    </row>
    <row r="267" spans="2:11" s="110" customFormat="1" x14ac:dyDescent="0.25">
      <c r="B267" s="108"/>
      <c r="C267" s="109"/>
      <c r="E267" s="111"/>
      <c r="F267" s="111"/>
      <c r="G267" s="111"/>
      <c r="H267" s="111"/>
      <c r="I267" s="111"/>
      <c r="J267" s="109"/>
      <c r="K267" s="109"/>
    </row>
    <row r="268" spans="2:11" s="110" customFormat="1" x14ac:dyDescent="0.25">
      <c r="B268" s="108"/>
      <c r="C268" s="109"/>
      <c r="E268" s="111"/>
      <c r="F268" s="111"/>
      <c r="G268" s="111"/>
      <c r="H268" s="111"/>
      <c r="I268" s="111"/>
      <c r="J268" s="109"/>
      <c r="K268" s="109"/>
    </row>
    <row r="269" spans="2:11" s="110" customFormat="1" x14ac:dyDescent="0.25">
      <c r="B269" s="108"/>
      <c r="C269" s="109"/>
      <c r="E269" s="111"/>
      <c r="F269" s="111"/>
      <c r="G269" s="111"/>
      <c r="H269" s="111"/>
      <c r="I269" s="111"/>
      <c r="J269" s="109"/>
      <c r="K269" s="109"/>
    </row>
    <row r="270" spans="2:11" s="110" customFormat="1" x14ac:dyDescent="0.25">
      <c r="B270" s="108"/>
      <c r="C270" s="109"/>
      <c r="E270" s="111"/>
      <c r="F270" s="111"/>
      <c r="G270" s="111"/>
      <c r="H270" s="111"/>
      <c r="I270" s="111"/>
      <c r="J270" s="109"/>
      <c r="K270" s="109"/>
    </row>
    <row r="271" spans="2:11" s="110" customFormat="1" x14ac:dyDescent="0.25">
      <c r="B271" s="108"/>
      <c r="C271" s="109"/>
      <c r="E271" s="111"/>
      <c r="F271" s="111"/>
      <c r="G271" s="111"/>
      <c r="H271" s="111"/>
      <c r="I271" s="111"/>
      <c r="J271" s="109"/>
      <c r="K271" s="109"/>
    </row>
    <row r="272" spans="2:11" s="110" customFormat="1" x14ac:dyDescent="0.25">
      <c r="B272" s="108"/>
      <c r="C272" s="109"/>
      <c r="E272" s="111"/>
      <c r="F272" s="111"/>
      <c r="G272" s="111"/>
      <c r="H272" s="111"/>
      <c r="I272" s="111"/>
      <c r="J272" s="109"/>
      <c r="K272" s="109"/>
    </row>
    <row r="273" spans="2:11" s="110" customFormat="1" x14ac:dyDescent="0.25">
      <c r="B273" s="108"/>
      <c r="C273" s="109"/>
      <c r="E273" s="111"/>
      <c r="F273" s="111"/>
      <c r="G273" s="111"/>
      <c r="H273" s="111"/>
      <c r="I273" s="111"/>
      <c r="J273" s="109"/>
      <c r="K273" s="109"/>
    </row>
    <row r="274" spans="2:11" s="110" customFormat="1" x14ac:dyDescent="0.25">
      <c r="B274" s="108"/>
      <c r="C274" s="109"/>
      <c r="E274" s="111"/>
      <c r="F274" s="111"/>
      <c r="G274" s="111"/>
      <c r="H274" s="111"/>
      <c r="I274" s="111"/>
      <c r="J274" s="109"/>
      <c r="K274" s="109"/>
    </row>
    <row r="275" spans="2:11" s="110" customFormat="1" x14ac:dyDescent="0.25">
      <c r="B275" s="108"/>
      <c r="C275" s="109"/>
      <c r="E275" s="111"/>
      <c r="F275" s="111"/>
      <c r="G275" s="111"/>
      <c r="H275" s="111"/>
      <c r="I275" s="111"/>
      <c r="J275" s="109"/>
      <c r="K275" s="109"/>
    </row>
    <row r="276" spans="2:11" s="110" customFormat="1" x14ac:dyDescent="0.25">
      <c r="B276" s="108"/>
      <c r="C276" s="109"/>
      <c r="E276" s="111"/>
      <c r="F276" s="111"/>
      <c r="G276" s="111"/>
      <c r="H276" s="111"/>
      <c r="I276" s="111"/>
      <c r="J276" s="109"/>
      <c r="K276" s="109"/>
    </row>
    <row r="277" spans="2:11" s="110" customFormat="1" x14ac:dyDescent="0.25">
      <c r="B277" s="108"/>
      <c r="C277" s="109"/>
      <c r="E277" s="111"/>
      <c r="F277" s="111"/>
      <c r="G277" s="111"/>
      <c r="H277" s="111"/>
      <c r="I277" s="111"/>
      <c r="J277" s="109"/>
      <c r="K277" s="109"/>
    </row>
    <row r="278" spans="2:11" s="110" customFormat="1" x14ac:dyDescent="0.25">
      <c r="B278" s="108"/>
      <c r="C278" s="109"/>
      <c r="E278" s="111"/>
      <c r="F278" s="111"/>
      <c r="G278" s="111"/>
      <c r="H278" s="111"/>
      <c r="I278" s="111"/>
      <c r="J278" s="109"/>
      <c r="K278" s="109"/>
    </row>
    <row r="279" spans="2:11" s="110" customFormat="1" x14ac:dyDescent="0.25">
      <c r="B279" s="108"/>
      <c r="C279" s="109"/>
      <c r="E279" s="111"/>
      <c r="F279" s="111"/>
      <c r="G279" s="111"/>
      <c r="H279" s="111"/>
      <c r="I279" s="111"/>
      <c r="J279" s="109"/>
      <c r="K279" s="109"/>
    </row>
    <row r="280" spans="2:11" s="110" customFormat="1" x14ac:dyDescent="0.25">
      <c r="B280" s="108"/>
      <c r="C280" s="109"/>
      <c r="E280" s="111"/>
      <c r="F280" s="111"/>
      <c r="G280" s="111"/>
      <c r="H280" s="111"/>
      <c r="I280" s="111"/>
      <c r="J280" s="109"/>
      <c r="K280" s="109"/>
    </row>
    <row r="281" spans="2:11" s="110" customFormat="1" x14ac:dyDescent="0.25">
      <c r="B281" s="108"/>
      <c r="C281" s="109"/>
      <c r="E281" s="111"/>
      <c r="F281" s="111"/>
      <c r="G281" s="111"/>
      <c r="H281" s="111"/>
      <c r="I281" s="111"/>
      <c r="J281" s="109"/>
      <c r="K281" s="109"/>
    </row>
    <row r="282" spans="2:11" s="110" customFormat="1" x14ac:dyDescent="0.25">
      <c r="B282" s="108"/>
      <c r="C282" s="109"/>
      <c r="E282" s="111"/>
      <c r="F282" s="111"/>
      <c r="G282" s="111"/>
      <c r="H282" s="111"/>
      <c r="I282" s="111"/>
      <c r="J282" s="109"/>
      <c r="K282" s="109"/>
    </row>
    <row r="283" spans="2:11" s="110" customFormat="1" x14ac:dyDescent="0.25">
      <c r="B283" s="108"/>
      <c r="C283" s="109"/>
      <c r="E283" s="111"/>
      <c r="F283" s="111"/>
      <c r="G283" s="111"/>
      <c r="H283" s="111"/>
      <c r="I283" s="111"/>
      <c r="J283" s="109"/>
      <c r="K283" s="109"/>
    </row>
    <row r="284" spans="2:11" s="110" customFormat="1" x14ac:dyDescent="0.25">
      <c r="B284" s="108"/>
      <c r="C284" s="109"/>
      <c r="E284" s="111"/>
      <c r="F284" s="111"/>
      <c r="G284" s="111"/>
      <c r="H284" s="111"/>
      <c r="I284" s="111"/>
      <c r="J284" s="109"/>
      <c r="K284" s="109"/>
    </row>
    <row r="285" spans="2:11" s="110" customFormat="1" x14ac:dyDescent="0.25">
      <c r="B285" s="108"/>
      <c r="C285" s="109"/>
      <c r="E285" s="111"/>
      <c r="F285" s="111"/>
      <c r="G285" s="111"/>
      <c r="H285" s="111"/>
      <c r="I285" s="111"/>
      <c r="J285" s="109"/>
      <c r="K285" s="109"/>
    </row>
    <row r="286" spans="2:11" s="110" customFormat="1" x14ac:dyDescent="0.25">
      <c r="B286" s="108"/>
      <c r="C286" s="109"/>
      <c r="E286" s="111"/>
      <c r="F286" s="111"/>
      <c r="G286" s="111"/>
      <c r="H286" s="111"/>
      <c r="I286" s="111"/>
      <c r="J286" s="109"/>
      <c r="K286" s="109"/>
    </row>
    <row r="287" spans="2:11" s="110" customFormat="1" x14ac:dyDescent="0.25">
      <c r="B287" s="108"/>
      <c r="C287" s="109"/>
      <c r="E287" s="111"/>
      <c r="F287" s="111"/>
      <c r="G287" s="111"/>
      <c r="H287" s="111"/>
      <c r="I287" s="111"/>
      <c r="J287" s="109"/>
      <c r="K287" s="109"/>
    </row>
    <row r="288" spans="2:11" s="110" customFormat="1" x14ac:dyDescent="0.25">
      <c r="B288" s="108"/>
      <c r="C288" s="109"/>
      <c r="E288" s="111"/>
      <c r="F288" s="111"/>
      <c r="G288" s="111"/>
      <c r="H288" s="111"/>
      <c r="I288" s="111"/>
      <c r="J288" s="109"/>
      <c r="K288" s="109"/>
    </row>
    <row r="289" spans="2:11" s="110" customFormat="1" x14ac:dyDescent="0.25">
      <c r="B289" s="108"/>
      <c r="C289" s="109"/>
      <c r="E289" s="111"/>
      <c r="F289" s="111"/>
      <c r="G289" s="111"/>
      <c r="H289" s="111"/>
      <c r="I289" s="111"/>
      <c r="J289" s="109"/>
      <c r="K289" s="109"/>
    </row>
    <row r="290" spans="2:11" s="110" customFormat="1" x14ac:dyDescent="0.25">
      <c r="B290" s="108"/>
      <c r="C290" s="109"/>
      <c r="E290" s="111"/>
      <c r="F290" s="111"/>
      <c r="G290" s="111"/>
      <c r="H290" s="111"/>
      <c r="I290" s="111"/>
      <c r="J290" s="109"/>
      <c r="K290" s="109"/>
    </row>
    <row r="291" spans="2:11" s="110" customFormat="1" x14ac:dyDescent="0.25">
      <c r="B291" s="108"/>
      <c r="C291" s="109"/>
      <c r="E291" s="111"/>
      <c r="F291" s="111"/>
      <c r="G291" s="111"/>
      <c r="H291" s="111"/>
      <c r="I291" s="111"/>
      <c r="J291" s="109"/>
      <c r="K291" s="109"/>
    </row>
    <row r="292" spans="2:11" s="110" customFormat="1" x14ac:dyDescent="0.25">
      <c r="B292" s="108"/>
      <c r="C292" s="109"/>
      <c r="E292" s="111"/>
      <c r="F292" s="111"/>
      <c r="G292" s="111"/>
      <c r="H292" s="111"/>
      <c r="I292" s="111"/>
      <c r="J292" s="109"/>
      <c r="K292" s="109"/>
    </row>
    <row r="293" spans="2:11" s="110" customFormat="1" x14ac:dyDescent="0.25">
      <c r="B293" s="108"/>
      <c r="C293" s="109"/>
      <c r="E293" s="111"/>
      <c r="F293" s="111"/>
      <c r="G293" s="111"/>
      <c r="H293" s="111"/>
      <c r="I293" s="111"/>
      <c r="J293" s="109"/>
      <c r="K293" s="109"/>
    </row>
    <row r="294" spans="2:11" s="110" customFormat="1" x14ac:dyDescent="0.25">
      <c r="B294" s="108"/>
      <c r="C294" s="109"/>
      <c r="E294" s="111"/>
      <c r="F294" s="111"/>
      <c r="G294" s="111"/>
      <c r="H294" s="111"/>
      <c r="I294" s="111"/>
      <c r="J294" s="109"/>
      <c r="K294" s="109"/>
    </row>
    <row r="295" spans="2:11" s="110" customFormat="1" x14ac:dyDescent="0.25">
      <c r="B295" s="108"/>
      <c r="C295" s="109"/>
      <c r="E295" s="111"/>
      <c r="F295" s="111"/>
      <c r="G295" s="111"/>
      <c r="H295" s="111"/>
      <c r="I295" s="111"/>
      <c r="J295" s="109"/>
      <c r="K295" s="109"/>
    </row>
    <row r="296" spans="2:11" s="110" customFormat="1" x14ac:dyDescent="0.25">
      <c r="B296" s="108"/>
      <c r="C296" s="109"/>
      <c r="E296" s="111"/>
      <c r="F296" s="111"/>
      <c r="G296" s="111"/>
      <c r="H296" s="111"/>
      <c r="I296" s="111"/>
      <c r="J296" s="109"/>
      <c r="K296" s="109"/>
    </row>
    <row r="297" spans="2:11" s="110" customFormat="1" x14ac:dyDescent="0.25">
      <c r="B297" s="108"/>
      <c r="C297" s="109"/>
      <c r="E297" s="111"/>
      <c r="F297" s="111"/>
      <c r="G297" s="111"/>
      <c r="H297" s="111"/>
      <c r="I297" s="111"/>
      <c r="J297" s="109"/>
      <c r="K297" s="109"/>
    </row>
    <row r="298" spans="2:11" s="110" customFormat="1" x14ac:dyDescent="0.25">
      <c r="B298" s="108"/>
      <c r="C298" s="109"/>
      <c r="E298" s="111"/>
      <c r="F298" s="111"/>
      <c r="G298" s="111"/>
      <c r="H298" s="111"/>
      <c r="I298" s="111"/>
      <c r="J298" s="109"/>
      <c r="K298" s="109"/>
    </row>
    <row r="299" spans="2:11" s="110" customFormat="1" x14ac:dyDescent="0.25">
      <c r="B299" s="108"/>
      <c r="C299" s="109"/>
      <c r="E299" s="111"/>
      <c r="F299" s="111"/>
      <c r="G299" s="111"/>
      <c r="H299" s="111"/>
      <c r="I299" s="111"/>
      <c r="J299" s="109"/>
      <c r="K299" s="109"/>
    </row>
    <row r="300" spans="2:11" s="110" customFormat="1" x14ac:dyDescent="0.25">
      <c r="B300" s="108"/>
      <c r="C300" s="109"/>
      <c r="E300" s="111"/>
      <c r="F300" s="111"/>
      <c r="G300" s="111"/>
      <c r="H300" s="111"/>
      <c r="I300" s="111"/>
      <c r="J300" s="109"/>
      <c r="K300" s="109"/>
    </row>
    <row r="301" spans="2:11" s="110" customFormat="1" x14ac:dyDescent="0.25">
      <c r="B301" s="108"/>
      <c r="C301" s="109"/>
      <c r="E301" s="111"/>
      <c r="F301" s="111"/>
      <c r="G301" s="111"/>
      <c r="H301" s="111"/>
      <c r="I301" s="111"/>
      <c r="J301" s="109"/>
      <c r="K301" s="109"/>
    </row>
    <row r="302" spans="2:11" s="110" customFormat="1" x14ac:dyDescent="0.25">
      <c r="B302" s="108"/>
      <c r="C302" s="109"/>
      <c r="E302" s="111"/>
      <c r="F302" s="111"/>
      <c r="G302" s="111"/>
      <c r="H302" s="111"/>
      <c r="I302" s="111"/>
      <c r="J302" s="109"/>
      <c r="K302" s="109"/>
    </row>
    <row r="303" spans="2:11" s="110" customFormat="1" x14ac:dyDescent="0.25">
      <c r="B303" s="108"/>
      <c r="C303" s="109"/>
      <c r="E303" s="111"/>
      <c r="F303" s="111"/>
      <c r="G303" s="111"/>
      <c r="H303" s="111"/>
      <c r="I303" s="111"/>
      <c r="J303" s="109"/>
      <c r="K303" s="109"/>
    </row>
    <row r="304" spans="2:11" s="110" customFormat="1" x14ac:dyDescent="0.25">
      <c r="B304" s="108"/>
      <c r="C304" s="109"/>
      <c r="E304" s="111"/>
      <c r="F304" s="111"/>
      <c r="G304" s="111"/>
      <c r="H304" s="111"/>
      <c r="I304" s="111"/>
      <c r="J304" s="109"/>
      <c r="K304" s="109"/>
    </row>
    <row r="305" spans="2:11" s="110" customFormat="1" x14ac:dyDescent="0.25">
      <c r="B305" s="108"/>
      <c r="C305" s="109"/>
      <c r="E305" s="111"/>
      <c r="F305" s="111"/>
      <c r="G305" s="111"/>
      <c r="H305" s="111"/>
      <c r="I305" s="111"/>
      <c r="J305" s="109"/>
      <c r="K305" s="109"/>
    </row>
    <row r="306" spans="2:11" s="110" customFormat="1" x14ac:dyDescent="0.25">
      <c r="B306" s="108"/>
      <c r="C306" s="109"/>
      <c r="E306" s="111"/>
      <c r="F306" s="111"/>
      <c r="G306" s="111"/>
      <c r="H306" s="111"/>
      <c r="I306" s="111"/>
      <c r="J306" s="109"/>
      <c r="K306" s="109"/>
    </row>
    <row r="307" spans="2:11" s="110" customFormat="1" x14ac:dyDescent="0.25">
      <c r="B307" s="108"/>
      <c r="C307" s="109"/>
      <c r="E307" s="111"/>
      <c r="F307" s="111"/>
      <c r="G307" s="111"/>
      <c r="H307" s="111"/>
      <c r="I307" s="111"/>
      <c r="J307" s="109"/>
      <c r="K307" s="109"/>
    </row>
    <row r="308" spans="2:11" s="110" customFormat="1" x14ac:dyDescent="0.25">
      <c r="B308" s="108"/>
      <c r="C308" s="109"/>
      <c r="E308" s="111"/>
      <c r="F308" s="111"/>
      <c r="G308" s="111"/>
      <c r="H308" s="111"/>
      <c r="I308" s="111"/>
      <c r="J308" s="109"/>
      <c r="K308" s="109"/>
    </row>
    <row r="309" spans="2:11" s="110" customFormat="1" x14ac:dyDescent="0.25">
      <c r="B309" s="108"/>
      <c r="C309" s="109"/>
      <c r="E309" s="111"/>
      <c r="F309" s="111"/>
      <c r="G309" s="111"/>
      <c r="H309" s="111"/>
      <c r="I309" s="111"/>
      <c r="J309" s="109"/>
      <c r="K309" s="109"/>
    </row>
    <row r="310" spans="2:11" s="110" customFormat="1" x14ac:dyDescent="0.25">
      <c r="B310" s="108"/>
      <c r="C310" s="109"/>
      <c r="E310" s="111"/>
      <c r="F310" s="111"/>
      <c r="G310" s="111"/>
      <c r="H310" s="111"/>
      <c r="I310" s="111"/>
      <c r="J310" s="109"/>
      <c r="K310" s="109"/>
    </row>
    <row r="311" spans="2:11" s="110" customFormat="1" x14ac:dyDescent="0.25">
      <c r="B311" s="108"/>
      <c r="C311" s="109"/>
      <c r="E311" s="111"/>
      <c r="F311" s="111"/>
      <c r="G311" s="111"/>
      <c r="H311" s="111"/>
      <c r="I311" s="111"/>
      <c r="J311" s="109"/>
      <c r="K311" s="109"/>
    </row>
    <row r="312" spans="2:11" s="110" customFormat="1" x14ac:dyDescent="0.25">
      <c r="B312" s="108"/>
      <c r="C312" s="109"/>
      <c r="E312" s="111"/>
      <c r="F312" s="111"/>
      <c r="G312" s="111"/>
      <c r="H312" s="111"/>
      <c r="I312" s="111"/>
      <c r="J312" s="109"/>
      <c r="K312" s="109"/>
    </row>
    <row r="313" spans="2:11" s="110" customFormat="1" x14ac:dyDescent="0.25">
      <c r="B313" s="108"/>
      <c r="C313" s="109"/>
      <c r="E313" s="111"/>
      <c r="F313" s="111"/>
      <c r="G313" s="111"/>
      <c r="H313" s="111"/>
      <c r="I313" s="111"/>
      <c r="J313" s="109"/>
      <c r="K313" s="109"/>
    </row>
    <row r="314" spans="2:11" s="110" customFormat="1" x14ac:dyDescent="0.25">
      <c r="B314" s="108"/>
      <c r="C314" s="109"/>
      <c r="E314" s="111"/>
      <c r="F314" s="111"/>
      <c r="G314" s="111"/>
      <c r="H314" s="111"/>
      <c r="I314" s="111"/>
      <c r="J314" s="109"/>
      <c r="K314" s="109"/>
    </row>
    <row r="315" spans="2:11" s="110" customFormat="1" x14ac:dyDescent="0.25">
      <c r="B315" s="108"/>
      <c r="C315" s="109"/>
      <c r="E315" s="111"/>
      <c r="F315" s="111"/>
      <c r="G315" s="111"/>
      <c r="H315" s="111"/>
      <c r="I315" s="111"/>
      <c r="J315" s="109"/>
      <c r="K315" s="109"/>
    </row>
    <row r="316" spans="2:11" s="110" customFormat="1" x14ac:dyDescent="0.25">
      <c r="B316" s="108"/>
      <c r="C316" s="109"/>
      <c r="E316" s="111"/>
      <c r="F316" s="111"/>
      <c r="G316" s="111"/>
      <c r="H316" s="111"/>
      <c r="I316" s="111"/>
      <c r="J316" s="109"/>
      <c r="K316" s="109"/>
    </row>
    <row r="317" spans="2:11" s="110" customFormat="1" x14ac:dyDescent="0.25">
      <c r="B317" s="108"/>
      <c r="C317" s="109"/>
      <c r="E317" s="111"/>
      <c r="F317" s="111"/>
      <c r="G317" s="111"/>
      <c r="H317" s="111"/>
      <c r="I317" s="111"/>
      <c r="J317" s="109"/>
      <c r="K317" s="109"/>
    </row>
    <row r="318" spans="2:11" s="110" customFormat="1" x14ac:dyDescent="0.25">
      <c r="B318" s="108"/>
      <c r="C318" s="109"/>
      <c r="E318" s="111"/>
      <c r="F318" s="111"/>
      <c r="G318" s="111"/>
      <c r="H318" s="111"/>
      <c r="I318" s="111"/>
      <c r="J318" s="109"/>
      <c r="K318" s="109"/>
    </row>
    <row r="319" spans="2:11" s="110" customFormat="1" x14ac:dyDescent="0.25">
      <c r="B319" s="108"/>
      <c r="C319" s="109"/>
      <c r="E319" s="111"/>
      <c r="F319" s="111"/>
      <c r="G319" s="111"/>
      <c r="H319" s="111"/>
      <c r="I319" s="111"/>
      <c r="J319" s="109"/>
      <c r="K319" s="109"/>
    </row>
    <row r="320" spans="2:11" s="110" customFormat="1" x14ac:dyDescent="0.25">
      <c r="B320" s="108"/>
      <c r="C320" s="109"/>
      <c r="E320" s="111"/>
      <c r="F320" s="111"/>
      <c r="G320" s="111"/>
      <c r="H320" s="111"/>
      <c r="I320" s="111"/>
      <c r="J320" s="109"/>
      <c r="K320" s="109"/>
    </row>
    <row r="321" spans="2:11" s="110" customFormat="1" x14ac:dyDescent="0.25">
      <c r="B321" s="108"/>
      <c r="C321" s="109"/>
      <c r="E321" s="111"/>
      <c r="F321" s="111"/>
      <c r="G321" s="111"/>
      <c r="H321" s="111"/>
      <c r="I321" s="111"/>
      <c r="J321" s="109"/>
      <c r="K321" s="109"/>
    </row>
    <row r="322" spans="2:11" s="110" customFormat="1" x14ac:dyDescent="0.25">
      <c r="B322" s="108"/>
      <c r="C322" s="109"/>
      <c r="E322" s="111"/>
      <c r="F322" s="111"/>
      <c r="G322" s="111"/>
      <c r="H322" s="111"/>
      <c r="I322" s="111"/>
      <c r="J322" s="109"/>
      <c r="K322" s="109"/>
    </row>
    <row r="323" spans="2:11" s="110" customFormat="1" x14ac:dyDescent="0.25">
      <c r="B323" s="108"/>
      <c r="C323" s="109"/>
      <c r="E323" s="111"/>
      <c r="F323" s="111"/>
      <c r="G323" s="111"/>
      <c r="H323" s="111"/>
      <c r="I323" s="111"/>
      <c r="J323" s="109"/>
      <c r="K323" s="109"/>
    </row>
    <row r="324" spans="2:11" s="110" customFormat="1" x14ac:dyDescent="0.25">
      <c r="B324" s="108"/>
      <c r="C324" s="109"/>
      <c r="E324" s="111"/>
      <c r="F324" s="111"/>
      <c r="G324" s="111"/>
      <c r="H324" s="111"/>
      <c r="I324" s="111"/>
      <c r="J324" s="109"/>
      <c r="K324" s="109"/>
    </row>
    <row r="325" spans="2:11" s="110" customFormat="1" x14ac:dyDescent="0.25">
      <c r="B325" s="108"/>
      <c r="C325" s="109"/>
      <c r="E325" s="111"/>
      <c r="F325" s="111"/>
      <c r="G325" s="111"/>
      <c r="H325" s="111"/>
      <c r="I325" s="111"/>
      <c r="J325" s="109"/>
      <c r="K325" s="109"/>
    </row>
    <row r="326" spans="2:11" s="110" customFormat="1" x14ac:dyDescent="0.25">
      <c r="B326" s="108"/>
      <c r="C326" s="109"/>
      <c r="E326" s="111"/>
      <c r="F326" s="111"/>
      <c r="G326" s="111"/>
      <c r="H326" s="111"/>
      <c r="I326" s="111"/>
      <c r="J326" s="109"/>
      <c r="K326" s="109"/>
    </row>
    <row r="327" spans="2:11" s="110" customFormat="1" x14ac:dyDescent="0.25">
      <c r="B327" s="108"/>
      <c r="C327" s="109"/>
      <c r="E327" s="111"/>
      <c r="F327" s="111"/>
      <c r="G327" s="111"/>
      <c r="H327" s="111"/>
      <c r="I327" s="111"/>
      <c r="J327" s="109"/>
      <c r="K327" s="109"/>
    </row>
    <row r="328" spans="2:11" s="110" customFormat="1" x14ac:dyDescent="0.25">
      <c r="B328" s="108"/>
      <c r="C328" s="109"/>
      <c r="E328" s="111"/>
      <c r="F328" s="111"/>
      <c r="G328" s="111"/>
      <c r="H328" s="111"/>
      <c r="I328" s="111"/>
      <c r="J328" s="109"/>
      <c r="K328" s="109"/>
    </row>
    <row r="329" spans="2:11" s="110" customFormat="1" x14ac:dyDescent="0.25">
      <c r="B329" s="108"/>
      <c r="C329" s="109"/>
      <c r="E329" s="111"/>
      <c r="F329" s="111"/>
      <c r="G329" s="111"/>
      <c r="H329" s="111"/>
      <c r="I329" s="111"/>
      <c r="J329" s="109"/>
      <c r="K329" s="109"/>
    </row>
    <row r="330" spans="2:11" s="110" customFormat="1" x14ac:dyDescent="0.25">
      <c r="B330" s="108"/>
      <c r="C330" s="109"/>
      <c r="E330" s="111"/>
      <c r="F330" s="111"/>
      <c r="G330" s="111"/>
      <c r="H330" s="111"/>
      <c r="I330" s="111"/>
      <c r="J330" s="109"/>
      <c r="K330" s="109"/>
    </row>
    <row r="331" spans="2:11" s="110" customFormat="1" x14ac:dyDescent="0.25">
      <c r="B331" s="108"/>
      <c r="C331" s="109"/>
      <c r="E331" s="111"/>
      <c r="F331" s="111"/>
      <c r="G331" s="111"/>
      <c r="H331" s="111"/>
      <c r="I331" s="111"/>
      <c r="J331" s="109"/>
      <c r="K331" s="109"/>
    </row>
    <row r="332" spans="2:11" s="110" customFormat="1" x14ac:dyDescent="0.25">
      <c r="B332" s="108"/>
      <c r="C332" s="109"/>
      <c r="E332" s="111"/>
      <c r="F332" s="111"/>
      <c r="G332" s="111"/>
      <c r="H332" s="111"/>
      <c r="I332" s="111"/>
      <c r="J332" s="109"/>
      <c r="K332" s="109"/>
    </row>
    <row r="333" spans="2:11" s="110" customFormat="1" x14ac:dyDescent="0.25">
      <c r="B333" s="108"/>
      <c r="C333" s="109"/>
      <c r="E333" s="111"/>
      <c r="F333" s="111"/>
      <c r="G333" s="111"/>
      <c r="H333" s="111"/>
      <c r="I333" s="111"/>
      <c r="J333" s="109"/>
      <c r="K333" s="109"/>
    </row>
    <row r="334" spans="2:11" s="110" customFormat="1" x14ac:dyDescent="0.25">
      <c r="B334" s="108"/>
      <c r="C334" s="109"/>
      <c r="E334" s="111"/>
      <c r="F334" s="111"/>
      <c r="G334" s="111"/>
      <c r="H334" s="111"/>
      <c r="I334" s="111"/>
      <c r="J334" s="109"/>
      <c r="K334" s="109"/>
    </row>
    <row r="335" spans="2:11" s="110" customFormat="1" x14ac:dyDescent="0.25">
      <c r="B335" s="108"/>
      <c r="C335" s="109"/>
      <c r="E335" s="111"/>
      <c r="F335" s="111"/>
      <c r="G335" s="111"/>
      <c r="H335" s="111"/>
      <c r="I335" s="111"/>
      <c r="J335" s="109"/>
      <c r="K335" s="109"/>
    </row>
    <row r="336" spans="2:11" s="110" customFormat="1" x14ac:dyDescent="0.25">
      <c r="B336" s="108"/>
      <c r="C336" s="109"/>
      <c r="E336" s="111"/>
      <c r="F336" s="111"/>
      <c r="G336" s="111"/>
      <c r="H336" s="111"/>
      <c r="I336" s="111"/>
      <c r="J336" s="109"/>
      <c r="K336" s="109"/>
    </row>
    <row r="337" spans="2:11" s="110" customFormat="1" x14ac:dyDescent="0.25">
      <c r="B337" s="108"/>
      <c r="C337" s="109"/>
      <c r="E337" s="111"/>
      <c r="F337" s="111"/>
      <c r="G337" s="111"/>
      <c r="H337" s="111"/>
      <c r="I337" s="111"/>
      <c r="J337" s="109"/>
      <c r="K337" s="109"/>
    </row>
    <row r="338" spans="2:11" s="110" customFormat="1" x14ac:dyDescent="0.25">
      <c r="B338" s="108"/>
      <c r="C338" s="109"/>
      <c r="E338" s="111"/>
      <c r="F338" s="111"/>
      <c r="G338" s="111"/>
      <c r="H338" s="111"/>
      <c r="I338" s="111"/>
      <c r="J338" s="109"/>
      <c r="K338" s="109"/>
    </row>
    <row r="339" spans="2:11" s="110" customFormat="1" x14ac:dyDescent="0.25">
      <c r="B339" s="108"/>
      <c r="C339" s="109"/>
      <c r="E339" s="111"/>
      <c r="F339" s="111"/>
      <c r="G339" s="111"/>
      <c r="H339" s="111"/>
      <c r="I339" s="111"/>
      <c r="J339" s="109"/>
      <c r="K339" s="109"/>
    </row>
  </sheetData>
  <sheetProtection password="CC4C" sheet="1" objects="1" scenarios="1" formatCells="0"/>
  <mergeCells count="10">
    <mergeCell ref="M1:N1"/>
    <mergeCell ref="M3:N3"/>
    <mergeCell ref="A4:K4"/>
    <mergeCell ref="A5:K5"/>
    <mergeCell ref="A6:K6"/>
    <mergeCell ref="A7:K7"/>
    <mergeCell ref="A8:K8"/>
    <mergeCell ref="A11:K11"/>
    <mergeCell ref="A13:C13"/>
    <mergeCell ref="A1:K1"/>
  </mergeCells>
  <hyperlinks>
    <hyperlink ref="M1:N1" r:id="rId1" display="https://steuern.lu.ch/-/media/Steuern/Dokumente/Quellensteuer/2019/Tarif2019_A_B_mit_Kirchensteuer_erweitert.pdf"/>
    <hyperlink ref="M1" r:id="rId2" display="https://steuern.lu.ch/unternehmen/u_quellensteuer/quellensteuer_tarife"/>
  </hyperlinks>
  <printOptions horizontalCentered="1"/>
  <pageMargins left="0.59055118110236227" right="0.39370078740157483" top="0.39370078740157483" bottom="0.39370078740157483" header="0.51181102362204722" footer="0.51181102362204722"/>
  <pageSetup paperSize="9" scale="97" orientation="portrait" r:id="rId3"/>
  <headerFooter alignWithMargins="0"/>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Lohnabrechnung 2019</vt:lpstr>
      <vt:lpstr>Abzüge 2019</vt:lpstr>
      <vt:lpstr>Q-Steuer AB LU</vt:lpstr>
      <vt:lpstr>Q-Steuer C LU</vt:lpstr>
      <vt:lpstr>'Abzüge 2019'!Druckbereich</vt:lpstr>
      <vt:lpstr>'Lohnabrechnung 2019'!Druckbereich</vt:lpstr>
      <vt:lpstr>'Q-Steuer AB LU'!Druckbereich</vt:lpstr>
      <vt:lpstr>'Q-Steuer C LU'!Druckbereich</vt:lpstr>
    </vt:vector>
  </TitlesOfParts>
  <Company>BS Luzern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2019-01-09T10:19:20Z</cp:lastPrinted>
  <dcterms:created xsi:type="dcterms:W3CDTF">1998-11-09T16:40:19Z</dcterms:created>
  <dcterms:modified xsi:type="dcterms:W3CDTF">2019-01-11T06:48:43Z</dcterms:modified>
</cp:coreProperties>
</file>